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 PANDANARUM 2024\"/>
    </mc:Choice>
  </mc:AlternateContent>
  <xr:revisionPtr revIDLastSave="0" documentId="13_ncr:1_{7F9A6F36-DDA2-41D3-963B-8D4B9D93389E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KAK'!$A$1:$M$105</definedName>
    <definedName name="_xlnm.Print_Area" localSheetId="1">RAB!$A$1:$N$375</definedName>
  </definedNames>
  <calcPr calcId="191029"/>
</workbook>
</file>

<file path=xl/calcChain.xml><?xml version="1.0" encoding="utf-8"?>
<calcChain xmlns="http://schemas.openxmlformats.org/spreadsheetml/2006/main">
  <c r="A57" i="1" l="1"/>
  <c r="M123" i="2"/>
  <c r="M124" i="2"/>
  <c r="M127" i="2"/>
  <c r="M131" i="2"/>
  <c r="M128" i="2"/>
  <c r="M129" i="2"/>
  <c r="M132" i="2"/>
  <c r="M133" i="2"/>
  <c r="M134" i="2"/>
  <c r="M135" i="2"/>
  <c r="K132" i="2"/>
  <c r="K129" i="2"/>
  <c r="K128" i="2"/>
  <c r="K125" i="2"/>
  <c r="A123" i="2"/>
  <c r="A53" i="1"/>
  <c r="M112" i="2"/>
  <c r="M120" i="2"/>
  <c r="K121" i="2"/>
  <c r="M118" i="2"/>
  <c r="K118" i="2"/>
  <c r="K117" i="2"/>
  <c r="M114" i="2"/>
  <c r="M113" i="2" s="1"/>
  <c r="K114" i="2"/>
  <c r="K110" i="2"/>
  <c r="K109" i="2"/>
  <c r="A112" i="2"/>
  <c r="A20" i="2"/>
  <c r="M109" i="2"/>
  <c r="M104" i="2" l="1"/>
  <c r="K106" i="2"/>
  <c r="K105" i="2"/>
  <c r="K102" i="2"/>
  <c r="K101" i="2"/>
  <c r="K100" i="2"/>
  <c r="K99" i="2"/>
  <c r="M95" i="2"/>
  <c r="M94" i="2" s="1"/>
  <c r="M96" i="2"/>
  <c r="K96" i="2"/>
  <c r="K95" i="2"/>
  <c r="K92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 s="1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73" i="2"/>
  <c r="K70" i="2"/>
  <c r="K69" i="2"/>
  <c r="K66" i="2"/>
  <c r="K63" i="2"/>
  <c r="K62" i="2"/>
  <c r="K61" i="2"/>
  <c r="K58" i="2"/>
  <c r="K57" i="2"/>
  <c r="M26" i="2" l="1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25" i="2"/>
  <c r="M330" i="2"/>
  <c r="M329" i="2" s="1"/>
  <c r="M328" i="2" s="1"/>
  <c r="M326" i="2"/>
  <c r="M325" i="2"/>
  <c r="M322" i="2"/>
  <c r="M321" i="2" s="1"/>
  <c r="M318" i="2"/>
  <c r="M317" i="2" s="1"/>
  <c r="M315" i="2"/>
  <c r="M314" i="2"/>
  <c r="M313" i="2"/>
  <c r="M312" i="2"/>
  <c r="M311" i="2"/>
  <c r="M310" i="2"/>
  <c r="M309" i="2"/>
  <c r="M308" i="2"/>
  <c r="M307" i="2"/>
  <c r="M306" i="2"/>
  <c r="M305" i="2"/>
  <c r="M304" i="2"/>
  <c r="M303" i="2"/>
  <c r="M302" i="2"/>
  <c r="M301" i="2"/>
  <c r="M300" i="2"/>
  <c r="M299" i="2"/>
  <c r="M298" i="2"/>
  <c r="M297" i="2"/>
  <c r="M296" i="2"/>
  <c r="M293" i="2"/>
  <c r="M292" i="2"/>
  <c r="M289" i="2"/>
  <c r="M288" i="2" s="1"/>
  <c r="M285" i="2"/>
  <c r="M284" i="2"/>
  <c r="M281" i="2"/>
  <c r="M280" i="2" s="1"/>
  <c r="M276" i="2"/>
  <c r="M275" i="2"/>
  <c r="M274" i="2"/>
  <c r="M273" i="2"/>
  <c r="M272" i="2"/>
  <c r="M271" i="2"/>
  <c r="M270" i="2"/>
  <c r="M269" i="2"/>
  <c r="M268" i="2"/>
  <c r="M267" i="2"/>
  <c r="M266" i="2"/>
  <c r="M265" i="2"/>
  <c r="M264" i="2"/>
  <c r="M263" i="2"/>
  <c r="M262" i="2"/>
  <c r="M261" i="2"/>
  <c r="M260" i="2"/>
  <c r="M259" i="2"/>
  <c r="M258" i="2"/>
  <c r="M257" i="2"/>
  <c r="M256" i="2"/>
  <c r="M255" i="2"/>
  <c r="M254" i="2"/>
  <c r="M253" i="2"/>
  <c r="M252" i="2"/>
  <c r="M251" i="2"/>
  <c r="M248" i="2"/>
  <c r="M247" i="2"/>
  <c r="M244" i="2"/>
  <c r="M243" i="2" s="1"/>
  <c r="M240" i="2"/>
  <c r="M239" i="2" s="1"/>
  <c r="M237" i="2"/>
  <c r="M236" i="2"/>
  <c r="M235" i="2"/>
  <c r="M234" i="2"/>
  <c r="M233" i="2"/>
  <c r="M232" i="2"/>
  <c r="M231" i="2"/>
  <c r="M230" i="2"/>
  <c r="M229" i="2"/>
  <c r="M228" i="2"/>
  <c r="M227" i="2"/>
  <c r="M226" i="2"/>
  <c r="M225" i="2"/>
  <c r="M224" i="2"/>
  <c r="M223" i="2"/>
  <c r="M222" i="2"/>
  <c r="M221" i="2"/>
  <c r="M220" i="2"/>
  <c r="M219" i="2"/>
  <c r="M218" i="2"/>
  <c r="M215" i="2"/>
  <c r="M214" i="2"/>
  <c r="M211" i="2"/>
  <c r="M210" i="2" s="1"/>
  <c r="M207" i="2"/>
  <c r="M206" i="2"/>
  <c r="M203" i="2"/>
  <c r="M202" i="2" s="1"/>
  <c r="M199" i="2"/>
  <c r="M198" i="2"/>
  <c r="M195" i="2"/>
  <c r="M194" i="2" s="1"/>
  <c r="M191" i="2"/>
  <c r="M190" i="2" s="1"/>
  <c r="M188" i="2"/>
  <c r="M187" i="2"/>
  <c r="M186" i="2"/>
  <c r="M185" i="2"/>
  <c r="M184" i="2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M148" i="2"/>
  <c r="M147" i="2"/>
  <c r="M146" i="2"/>
  <c r="M145" i="2"/>
  <c r="M144" i="2"/>
  <c r="M143" i="2"/>
  <c r="M142" i="2"/>
  <c r="M141" i="2"/>
  <c r="M138" i="2"/>
  <c r="M137" i="2" s="1"/>
  <c r="M125" i="2"/>
  <c r="M117" i="2"/>
  <c r="M116" i="2" s="1"/>
  <c r="M110" i="2"/>
  <c r="M108" i="2" s="1"/>
  <c r="M20" i="2" s="1"/>
  <c r="M106" i="2"/>
  <c r="M105" i="2"/>
  <c r="M102" i="2"/>
  <c r="M101" i="2"/>
  <c r="M100" i="2"/>
  <c r="M98" i="2" s="1"/>
  <c r="M99" i="2"/>
  <c r="M66" i="2"/>
  <c r="M65" i="2" s="1"/>
  <c r="M64" i="2"/>
  <c r="M63" i="2"/>
  <c r="M62" i="2"/>
  <c r="M61" i="2"/>
  <c r="M58" i="2"/>
  <c r="M57" i="2"/>
  <c r="M56" i="2" s="1"/>
  <c r="M60" i="2" l="1"/>
  <c r="M24" i="2"/>
  <c r="M140" i="2"/>
  <c r="M217" i="2"/>
  <c r="M295" i="2"/>
  <c r="M291" i="2"/>
  <c r="M324" i="2"/>
  <c r="M320" i="2" s="1"/>
  <c r="M283" i="2"/>
  <c r="M279" i="2" s="1"/>
  <c r="M213" i="2"/>
  <c r="M246" i="2"/>
  <c r="M250" i="2"/>
  <c r="M205" i="2"/>
  <c r="M201" i="2" s="1"/>
  <c r="M197" i="2"/>
  <c r="M193" i="2" s="1"/>
  <c r="M162" i="2"/>
  <c r="M287" i="2" l="1"/>
  <c r="M242" i="2"/>
  <c r="M209" i="2"/>
  <c r="M136" i="2"/>
  <c r="L375" i="2" l="1"/>
  <c r="L374" i="2"/>
  <c r="A77" i="1" l="1"/>
  <c r="A89" i="1"/>
  <c r="A93" i="1"/>
  <c r="A85" i="1"/>
  <c r="A81" i="1"/>
  <c r="J94" i="1" l="1"/>
  <c r="M92" i="1"/>
  <c r="M94" i="1" s="1"/>
  <c r="L88" i="1"/>
  <c r="L94" i="1" s="1"/>
  <c r="K84" i="1"/>
  <c r="K94" i="1" s="1"/>
  <c r="J80" i="1"/>
  <c r="M121" i="2"/>
  <c r="M70" i="2"/>
  <c r="M69" i="2"/>
  <c r="M68" i="2" s="1"/>
  <c r="M22" i="2"/>
  <c r="M21" i="2" l="1"/>
  <c r="A61" i="1"/>
  <c r="I76" i="1"/>
  <c r="I94" i="1" s="1"/>
  <c r="A49" i="1" l="1"/>
  <c r="M367" i="2"/>
  <c r="A73" i="1"/>
  <c r="H72" i="1" s="1"/>
  <c r="H94" i="1" s="1"/>
  <c r="M338" i="2" l="1"/>
  <c r="A65" i="1" l="1"/>
  <c r="F64" i="1" s="1"/>
  <c r="F94" i="1" s="1"/>
  <c r="A69" i="1"/>
  <c r="G68" i="1" s="1"/>
  <c r="G94" i="1" s="1"/>
  <c r="B6" i="2"/>
  <c r="E60" i="1" l="1"/>
  <c r="E94" i="1" s="1"/>
  <c r="B375" i="2"/>
  <c r="B374" i="2"/>
  <c r="B370" i="2"/>
  <c r="K5" i="2"/>
  <c r="G5" i="2"/>
  <c r="B5" i="2"/>
  <c r="K14" i="2" l="1"/>
  <c r="G14" i="2"/>
  <c r="B14" i="2"/>
  <c r="B12" i="2"/>
  <c r="K11" i="2"/>
  <c r="G11" i="2"/>
  <c r="B11" i="2"/>
  <c r="B9" i="2"/>
  <c r="K8" i="2"/>
  <c r="G8" i="2"/>
  <c r="B8" i="2"/>
  <c r="M362" i="2" l="1"/>
  <c r="M361" i="2" s="1"/>
  <c r="M356" i="2"/>
  <c r="M355" i="2" s="1"/>
  <c r="M343" i="2"/>
  <c r="M342" i="2" s="1"/>
  <c r="M349" i="2"/>
  <c r="M348" i="2" s="1"/>
  <c r="D56" i="1" l="1"/>
  <c r="D94" i="1" s="1"/>
  <c r="M354" i="2"/>
  <c r="M341" i="2"/>
  <c r="C52" i="1"/>
  <c r="C94" i="1" s="1"/>
  <c r="B354" i="2"/>
  <c r="B341" i="2"/>
  <c r="B96" i="1" l="1"/>
  <c r="B48" i="1"/>
  <c r="B94" i="1" s="1"/>
  <c r="O103" i="1" s="1"/>
  <c r="Q103" i="1" s="1"/>
  <c r="B3" i="2"/>
  <c r="B2" i="2"/>
  <c r="P94" i="1" l="1"/>
  <c r="B15" i="2"/>
</calcChain>
</file>

<file path=xl/sharedStrings.xml><?xml version="1.0" encoding="utf-8"?>
<sst xmlns="http://schemas.openxmlformats.org/spreadsheetml/2006/main" count="506" uniqueCount="274">
  <si>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</si>
  <si>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</si>
  <si>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</si>
  <si>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</si>
  <si>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</si>
  <si>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</si>
  <si>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</si>
  <si>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</si>
  <si>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</si>
  <si>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</si>
  <si>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</si>
  <si>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</si>
  <si>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</si>
  <si>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</si>
  <si>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</si>
  <si>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</si>
  <si>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</si>
  <si>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</si>
  <si>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</si>
  <si>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</si>
  <si>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</si>
  <si>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</si>
  <si>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</si>
  <si>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</si>
  <si>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</si>
  <si>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</si>
  <si>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</si>
  <si>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</si>
  <si>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</si>
  <si>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</si>
  <si>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</si>
  <si>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</si>
  <si>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</si>
  <si>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</si>
  <si>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</si>
  <si>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</si>
  <si>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</si>
  <si>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</si>
  <si>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</si>
  <si>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</si>
  <si>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</si>
  <si>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</si>
  <si>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Komponen II</t>
  </si>
  <si>
    <t>Komponen I</t>
  </si>
  <si>
    <t>xxx</t>
  </si>
  <si>
    <t>xxx.x</t>
  </si>
  <si>
    <t>dst</t>
  </si>
  <si>
    <t>Tahap II</t>
  </si>
  <si>
    <t>xxx.x.x</t>
  </si>
  <si>
    <t>Tahap III</t>
  </si>
  <si>
    <t>Tahap IV</t>
  </si>
  <si>
    <t>Tahap IX</t>
  </si>
  <si>
    <t>Tahap X</t>
  </si>
  <si>
    <t>TOTAL</t>
  </si>
  <si>
    <t>Penanggung Jawab Kegiatan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</si>
  <si>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</si>
  <si>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</si>
  <si>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</si>
  <si>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</si>
  <si>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</si>
  <si>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</si>
  <si>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</si>
  <si>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</si>
  <si>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</si>
  <si>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</si>
  <si>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</si>
  <si>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</si>
  <si>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</si>
  <si>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</si>
  <si>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</si>
  <si>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</si>
  <si>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</si>
  <si>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</si>
  <si>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</si>
  <si>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</si>
  <si>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</si>
  <si>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</si>
  <si>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</si>
  <si>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</si>
  <si>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</si>
  <si>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</si>
  <si>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</si>
  <si>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</si>
  <si>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</si>
  <si>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</si>
  <si>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</si>
  <si>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</si>
  <si>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</si>
  <si>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</si>
  <si>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</si>
  <si>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</si>
  <si>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</si>
  <si>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</si>
  <si>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</si>
  <si>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</si>
  <si>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</si>
  <si>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</si>
  <si>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</si>
  <si>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</si>
  <si>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</si>
  <si>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</si>
  <si>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</si>
  <si>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</si>
  <si>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</si>
  <si>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</si>
  <si>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</si>
  <si>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</si>
  <si>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</si>
  <si>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</si>
  <si>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</si>
  <si>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</si>
  <si>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</si>
  <si>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</si>
  <si>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</si>
  <si>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</si>
  <si>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</si>
  <si>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</si>
  <si>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</si>
  <si>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</si>
  <si>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</si>
  <si>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</si>
  <si>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</si>
  <si>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</si>
  <si>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</si>
  <si>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</si>
  <si>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</si>
  <si>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</si>
  <si>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</si>
  <si>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</si>
  <si>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</si>
  <si>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</si>
  <si>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</si>
  <si>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Tahap V</t>
  </si>
  <si>
    <t>Pembantu PPTK</t>
  </si>
  <si>
    <t>2 bln</t>
  </si>
  <si>
    <t>Tahap VI</t>
  </si>
  <si>
    <t>Tahap VII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</si>
  <si>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</si>
  <si>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</si>
  <si>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</si>
  <si>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</si>
  <si>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Persentase Administrasi Umum perangkat Daerah </t>
  </si>
  <si>
    <t>Paket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</si>
  <si>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</si>
  <si>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</si>
  <si>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Program Penunjang Urusan Pemerintahan Daerah kabupaten/kota</t>
  </si>
  <si>
    <t xml:space="preserve">Administrasi Umum Perangkat Daerah </t>
  </si>
  <si>
    <t>12 Bulan</t>
  </si>
  <si>
    <t>buah</t>
  </si>
  <si>
    <t>Penyediaan Bahan Logistik Kantor</t>
  </si>
  <si>
    <t>Jumlah Paket Bahan Logistik Kantor Yang Disediakan</t>
  </si>
  <si>
    <t>Menyediakan bahan logistik kantor guna mendukung kerja kecamatan</t>
  </si>
  <si>
    <t>Nilai IKM Kecamatan</t>
  </si>
  <si>
    <t>IKM = 85,19</t>
  </si>
  <si>
    <t>6 paket</t>
  </si>
  <si>
    <t>Tahap VIII</t>
  </si>
  <si>
    <t>Tahap XI</t>
  </si>
  <si>
    <t>Tahap XII</t>
  </si>
  <si>
    <t>Kecamatan Pandanarum</t>
  </si>
  <si>
    <t>Aparatur di Kecamatan Pandanarum</t>
  </si>
  <si>
    <t>NAJIB KUSBANDONO, S.Sos</t>
  </si>
  <si>
    <t>NIP. 19660604 198901 1 003</t>
  </si>
  <si>
    <t>SAGIYO S.IP</t>
  </si>
  <si>
    <t>NIP. 19721007 199903 1 007</t>
  </si>
  <si>
    <t>Gula Pasir</t>
  </si>
  <si>
    <t>Kotak</t>
  </si>
  <si>
    <t xml:space="preserve">Kamper WC </t>
  </si>
  <si>
    <t>Biaya Penjilidan</t>
  </si>
  <si>
    <t>- Belanja Isi Tabung Gas, Makan Minum</t>
  </si>
  <si>
    <t>- Belanja Isi Tabung Gas,  ATK,Kertas Cover,Perlengkapan Kantor</t>
  </si>
  <si>
    <t>- Belanja Isi Tabung Gas, Makan Minum,ATK,Kertas Cover</t>
  </si>
  <si>
    <t>- Belanja isi tabung gas, makan minum</t>
  </si>
  <si>
    <t>- Belanja isi tabung gas, makan minum,Perlengkapan Kantor</t>
  </si>
  <si>
    <t>- Belanja isi tabung gas, makan minum,ATK, Kertas Cover</t>
  </si>
  <si>
    <t>- Belanja isi tabung gas</t>
  </si>
  <si>
    <t>Komponen I Belanja Isi Tabung Gas</t>
  </si>
  <si>
    <t>Gas LPG</t>
  </si>
  <si>
    <t>Buah</t>
  </si>
  <si>
    <t>Komponen II Belanja ATK</t>
  </si>
  <si>
    <t>Amplop</t>
  </si>
  <si>
    <t>tinta stempel</t>
  </si>
  <si>
    <t>double tape sedang</t>
  </si>
  <si>
    <t>Buku Kwitansi</t>
  </si>
  <si>
    <t>Penghapus papan tulis</t>
  </si>
  <si>
    <t>Pensil</t>
  </si>
  <si>
    <t>Pos it kertas</t>
  </si>
  <si>
    <t>Lak Band</t>
  </si>
  <si>
    <t>Staples kecil</t>
  </si>
  <si>
    <t>Amplop sedang</t>
  </si>
  <si>
    <t>Isi Pisau Cutter</t>
  </si>
  <si>
    <t>Lem Cair</t>
  </si>
  <si>
    <t>Amplop besar</t>
  </si>
  <si>
    <t>Spidol besar</t>
  </si>
  <si>
    <t>Penghapus Cair</t>
  </si>
  <si>
    <t>Binder Clips kecil</t>
  </si>
  <si>
    <t>Buku Folio</t>
  </si>
  <si>
    <t>Isi Staples kecil</t>
  </si>
  <si>
    <t>Ordner folio</t>
  </si>
  <si>
    <t>Staples besar</t>
  </si>
  <si>
    <t>Isi Staples besar</t>
  </si>
  <si>
    <t>Paper Clips</t>
  </si>
  <si>
    <t>Batu batre A3</t>
  </si>
  <si>
    <t>Snelhecter</t>
  </si>
  <si>
    <t>stopmap Dokumen</t>
  </si>
  <si>
    <t>Binder Clips</t>
  </si>
  <si>
    <t>Stopmap</t>
  </si>
  <si>
    <t>tinta original epson</t>
  </si>
  <si>
    <t>Ballpoint</t>
  </si>
  <si>
    <t>Dus</t>
  </si>
  <si>
    <t>Lusin</t>
  </si>
  <si>
    <t>Roll</t>
  </si>
  <si>
    <t>Botol</t>
  </si>
  <si>
    <t>Pak</t>
  </si>
  <si>
    <t>Komponen III Kertas dan Cover</t>
  </si>
  <si>
    <t>Kertas HVS A4 ; 70 gr</t>
  </si>
  <si>
    <t>Kertas HVS F4 ; 70 gr</t>
  </si>
  <si>
    <r>
      <rPr>
        <sz val="9"/>
        <color rgb="FF000000"/>
        <rFont val="Arial"/>
        <family val="2"/>
      </rPr>
      <t>Rim</t>
    </r>
  </si>
  <si>
    <t>60.000</t>
  </si>
  <si>
    <t>55.000</t>
  </si>
  <si>
    <t>Komponen IV Bahan Cetak</t>
  </si>
  <si>
    <t>Banner</t>
  </si>
  <si>
    <t>Fotocopy</t>
  </si>
  <si>
    <t>Buku</t>
  </si>
  <si>
    <t>Lembar</t>
  </si>
  <si>
    <t>Komponen V Materai</t>
  </si>
  <si>
    <t xml:space="preserve">materai </t>
  </si>
  <si>
    <t>Komponen VI Bahan Komputer</t>
  </si>
  <si>
    <t>Ink Jet Cartridge</t>
  </si>
  <si>
    <t>USB Flasdisk</t>
  </si>
  <si>
    <t>Komponen VII Perabot Kantor</t>
  </si>
  <si>
    <t>Sapu Lidi</t>
  </si>
  <si>
    <t>Hand soap</t>
  </si>
  <si>
    <t>sulak Kecil</t>
  </si>
  <si>
    <t>Lap Kaca</t>
  </si>
  <si>
    <t>Sikat WC, Kayu / ijuk</t>
  </si>
  <si>
    <t>Sabun AntiSeptick</t>
  </si>
  <si>
    <t>Pewangi Closet</t>
  </si>
  <si>
    <t>Kain Pel</t>
  </si>
  <si>
    <t>Pembersih Porselin/Closet</t>
  </si>
  <si>
    <t>Engkrak Plastik</t>
  </si>
  <si>
    <t>Tongkat pel</t>
  </si>
  <si>
    <t>Pembersih Kaca</t>
  </si>
  <si>
    <t>Cairan Pembersih Piring</t>
  </si>
  <si>
    <t>Pembersih Lantai</t>
  </si>
  <si>
    <t>Sapu Cemara</t>
  </si>
  <si>
    <t>Keset Kain/Karet</t>
  </si>
  <si>
    <t>Tempat Sampah</t>
  </si>
  <si>
    <t>Tissue</t>
  </si>
  <si>
    <t>keset Karet</t>
  </si>
  <si>
    <t>Ikat</t>
  </si>
  <si>
    <t>Komponen VIII Alat Listrik</t>
  </si>
  <si>
    <t>Lampu PLC 18 w</t>
  </si>
  <si>
    <t>Lampu PLC 45 w</t>
  </si>
  <si>
    <t>Komponen IX Natura dan Pakan Natura</t>
  </si>
  <si>
    <t>Teh Celup</t>
  </si>
  <si>
    <t>Air minum galon</t>
  </si>
  <si>
    <t>Kopi</t>
  </si>
  <si>
    <t>Galon</t>
  </si>
  <si>
    <t>Kg</t>
  </si>
  <si>
    <t>Per Bungkus</t>
  </si>
  <si>
    <t>Komponen X Makan Minum Rapat</t>
  </si>
  <si>
    <t>jamuan minum dan makanan kecil</t>
  </si>
  <si>
    <t>jamuan makan</t>
  </si>
  <si>
    <r>
      <rPr>
        <sz val="9"/>
        <color rgb="FF000000"/>
        <rFont val="Arial"/>
        <family val="2"/>
      </rPr>
      <t>Dus</t>
    </r>
  </si>
  <si>
    <t>Komponen XI BBM dan Perjalanan Dinas</t>
  </si>
  <si>
    <t>BBM</t>
  </si>
  <si>
    <t>Uang Harian Perjalanan Dinas</t>
  </si>
  <si>
    <t>Liter</t>
  </si>
  <si>
    <t>Orang</t>
  </si>
  <si>
    <t>- Belanja  Isi Tabung Gas,Atk, Kertas Cover, Bahan Cetak,Materai,Bahan Komputer,Perabot Kantor,Alat Listrik,Natura,Makan Minum Rapat dan Perjalanan Dinas</t>
  </si>
  <si>
    <t>Komponen II Makan Minum Rapat</t>
  </si>
  <si>
    <t>Komponen III BBM dan Perjalanan Dinas</t>
  </si>
  <si>
    <t>- Belanja Isi Tabung Gas,  Makan Minum dan Perjalanan Dinas</t>
  </si>
  <si>
    <t>- Belanja Isi Tabung Gas,  Makan Minum dan perjalanan Dinas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</si>
</sst>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1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</cellStyleXfs>
  <cellXfs count="183">
    <xf numFmtId="0" fontId="0" fillId="0" borderId="0" xfId="0"/>
    <xf numFmtId="166" fontId="2" fillId="2" borderId="1" xfId="1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0" fillId="0" borderId="0" xfId="0" quotePrefix="1"/>
    <xf numFmtId="0" fontId="3" fillId="0" borderId="0" xfId="0" applyFont="1" applyAlignment="1">
      <alignment vertical="center" wrapText="1"/>
    </xf>
    <xf numFmtId="0" fontId="5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9" fontId="7" fillId="0" borderId="1" xfId="3" applyNumberFormat="1" applyFont="1" applyBorder="1" applyAlignment="1">
      <alignment horizontal="right" vertical="top" shrinkToFit="1"/>
    </xf>
    <xf numFmtId="0" fontId="8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0" xfId="0" applyFont="1" applyAlignment="1">
      <alignment vertical="center"/>
    </xf>
    <xf numFmtId="0" fontId="10" fillId="0" borderId="1" xfId="0" applyFont="1" applyBorder="1"/>
    <xf numFmtId="0" fontId="7" fillId="0" borderId="2" xfId="0" applyFont="1" applyBorder="1" applyAlignment="1">
      <alignment horizontal="center" vertical="center"/>
    </xf>
    <xf numFmtId="164" fontId="7" fillId="0" borderId="0" xfId="2" applyFont="1" applyAlignment="1">
      <alignment vertical="center"/>
    </xf>
    <xf numFmtId="0" fontId="7" fillId="0" borderId="2" xfId="0" applyFont="1" applyBorder="1" applyAlignment="1">
      <alignment vertical="center"/>
    </xf>
    <xf numFmtId="168" fontId="7" fillId="4" borderId="2" xfId="3" applyNumberFormat="1" applyFont="1" applyFill="1" applyBorder="1" applyAlignment="1">
      <alignment horizontal="left" vertical="top" shrinkToFit="1"/>
    </xf>
    <xf numFmtId="0" fontId="7" fillId="4" borderId="4" xfId="3" applyFont="1" applyFill="1" applyBorder="1" applyAlignment="1">
      <alignment horizontal="left" vertical="top"/>
    </xf>
    <xf numFmtId="164" fontId="7" fillId="0" borderId="2" xfId="2" applyFont="1" applyBorder="1" applyAlignment="1">
      <alignment horizontal="left" vertical="top" shrinkToFit="1"/>
    </xf>
    <xf numFmtId="0" fontId="7" fillId="0" borderId="4" xfId="3" applyFont="1" applyBorder="1" applyAlignment="1">
      <alignment horizontal="left" vertical="top"/>
    </xf>
    <xf numFmtId="0" fontId="7" fillId="0" borderId="2" xfId="3" applyFont="1" applyBorder="1" applyAlignment="1">
      <alignment vertical="top"/>
    </xf>
    <xf numFmtId="164" fontId="7" fillId="0" borderId="2" xfId="2" applyFont="1" applyFill="1" applyBorder="1" applyAlignment="1">
      <alignment horizontal="left" vertical="top" shrinkToFit="1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3" xfId="3" applyFont="1" applyBorder="1" applyAlignment="1">
      <alignment vertical="top"/>
    </xf>
    <xf numFmtId="0" fontId="10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10" fillId="0" borderId="2" xfId="3" applyFont="1" applyBorder="1" applyAlignment="1">
      <alignment vertical="top"/>
    </xf>
    <xf numFmtId="168" fontId="7" fillId="4" borderId="2" xfId="3" applyNumberFormat="1" applyFont="1" applyFill="1" applyBorder="1" applyAlignment="1">
      <alignment vertical="top" shrinkToFit="1"/>
    </xf>
    <xf numFmtId="164" fontId="7" fillId="0" borderId="2" xfId="2" applyFont="1" applyBorder="1" applyAlignment="1">
      <alignment vertical="top" shrinkToFit="1"/>
    </xf>
    <xf numFmtId="166" fontId="7" fillId="0" borderId="2" xfId="1" applyNumberFormat="1" applyFont="1" applyBorder="1" applyAlignment="1">
      <alignment horizontal="center" vertical="center"/>
    </xf>
    <xf numFmtId="0" fontId="7" fillId="0" borderId="2" xfId="3" applyFont="1" applyBorder="1" applyAlignment="1">
      <alignment horizontal="left" vertical="top"/>
    </xf>
    <xf numFmtId="0" fontId="10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164" fontId="7" fillId="0" borderId="2" xfId="2" applyFont="1" applyBorder="1" applyAlignment="1">
      <alignment horizontal="center" vertical="center"/>
    </xf>
    <xf numFmtId="166" fontId="7" fillId="0" borderId="4" xfId="1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7" fillId="0" borderId="3" xfId="3" applyFont="1" applyBorder="1" applyAlignment="1">
      <alignment horizontal="left" vertical="top"/>
    </xf>
    <xf numFmtId="0" fontId="7" fillId="0" borderId="1" xfId="0" applyFont="1" applyBorder="1" applyAlignment="1">
      <alignment horizontal="left" vertical="center"/>
    </xf>
    <xf numFmtId="0" fontId="7" fillId="4" borderId="0" xfId="0" applyFont="1" applyFill="1"/>
    <xf numFmtId="164" fontId="7" fillId="0" borderId="0" xfId="2" applyFont="1"/>
    <xf numFmtId="166" fontId="7" fillId="0" borderId="0" xfId="0" applyNumberFormat="1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/>
    <xf numFmtId="0" fontId="1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quotePrefix="1" applyFont="1" applyBorder="1"/>
    <xf numFmtId="0" fontId="12" fillId="0" borderId="1" xfId="0" applyFont="1" applyBorder="1"/>
    <xf numFmtId="0" fontId="2" fillId="0" borderId="5" xfId="0" applyFont="1" applyBorder="1" applyAlignment="1">
      <alignment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6" xfId="0" applyFont="1" applyBorder="1" applyAlignment="1">
      <alignment vertical="center"/>
    </xf>
    <xf numFmtId="0" fontId="2" fillId="0" borderId="7" xfId="0" quotePrefix="1" applyFont="1" applyBorder="1" applyAlignment="1">
      <alignment vertical="center" wrapText="1"/>
    </xf>
    <xf numFmtId="0" fontId="2" fillId="3" borderId="6" xfId="0" quotePrefix="1" applyFont="1" applyFill="1" applyBorder="1" applyAlignment="1">
      <alignment vertical="center"/>
    </xf>
    <xf numFmtId="166" fontId="2" fillId="4" borderId="7" xfId="1" quotePrefix="1" applyNumberFormat="1" applyFont="1" applyFill="1" applyBorder="1" applyAlignment="1">
      <alignment vertical="center"/>
    </xf>
    <xf numFmtId="0" fontId="2" fillId="3" borderId="5" xfId="0" quotePrefix="1" applyFont="1" applyFill="1" applyBorder="1" applyAlignment="1">
      <alignment vertical="center"/>
    </xf>
    <xf numFmtId="0" fontId="2" fillId="2" borderId="7" xfId="0" quotePrefix="1" applyFont="1" applyFill="1" applyBorder="1" applyAlignment="1">
      <alignment vertical="center"/>
    </xf>
    <xf numFmtId="166" fontId="2" fillId="0" borderId="0" xfId="0" applyNumberFormat="1" applyFont="1"/>
    <xf numFmtId="0" fontId="14" fillId="0" borderId="0" xfId="0" applyFont="1"/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/>
    <xf numFmtId="0" fontId="16" fillId="0" borderId="0" xfId="0" applyFont="1" applyAlignment="1">
      <alignment horizontal="center"/>
    </xf>
    <xf numFmtId="0" fontId="16" fillId="0" borderId="0" xfId="0" applyFont="1"/>
    <xf numFmtId="0" fontId="16" fillId="0" borderId="0" xfId="0" quotePrefix="1" applyFont="1" applyAlignment="1">
      <alignment horizontal="center"/>
    </xf>
    <xf numFmtId="0" fontId="16" fillId="0" borderId="0" xfId="0" quotePrefix="1" applyFont="1"/>
    <xf numFmtId="168" fontId="7" fillId="4" borderId="0" xfId="3" applyNumberFormat="1" applyFont="1" applyFill="1" applyAlignment="1">
      <alignment vertical="top" shrinkToFit="1"/>
    </xf>
    <xf numFmtId="0" fontId="7" fillId="4" borderId="0" xfId="3" applyFont="1" applyFill="1" applyAlignment="1">
      <alignment horizontal="left" vertical="top"/>
    </xf>
    <xf numFmtId="169" fontId="7" fillId="0" borderId="0" xfId="3" applyNumberFormat="1" applyFont="1" applyAlignment="1">
      <alignment horizontal="right" vertical="top" shrinkToFit="1"/>
    </xf>
    <xf numFmtId="169" fontId="7" fillId="0" borderId="2" xfId="3" applyNumberFormat="1" applyFont="1" applyBorder="1" applyAlignment="1">
      <alignment horizontal="right" vertical="top" shrinkToFit="1"/>
    </xf>
    <xf numFmtId="168" fontId="7" fillId="4" borderId="2" xfId="3" applyNumberFormat="1" applyFont="1" applyFill="1" applyBorder="1" applyAlignment="1">
      <alignment horizontal="right" vertical="top" shrinkToFit="1"/>
    </xf>
    <xf numFmtId="3" fontId="2" fillId="0" borderId="0" xfId="0" applyNumberFormat="1" applyFont="1"/>
    <xf numFmtId="166" fontId="7" fillId="0" borderId="0" xfId="0" applyNumberFormat="1" applyFont="1" applyAlignment="1">
      <alignment vertic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  <xf numFmtId="166" fontId="10" fillId="0" borderId="2" xfId="1" applyNumberFormat="1" applyFont="1" applyFill="1" applyBorder="1" applyAlignment="1">
      <alignment horizontal="center" vertical="center"/>
    </xf>
    <xf numFmtId="166" fontId="7" fillId="0" borderId="4" xfId="1" applyNumberFormat="1" applyFont="1" applyFill="1" applyBorder="1" applyAlignment="1">
      <alignment horizontal="center" vertical="center"/>
    </xf>
    <xf numFmtId="166" fontId="10" fillId="0" borderId="4" xfId="1" applyNumberFormat="1" applyFont="1" applyFill="1" applyBorder="1" applyAlignment="1">
      <alignment horizontal="center" vertical="center"/>
    </xf>
    <xf numFmtId="1" fontId="7" fillId="0" borderId="0" xfId="0" applyNumberFormat="1" applyFont="1"/>
    <xf numFmtId="1" fontId="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168" fontId="7" fillId="4" borderId="2" xfId="3" applyNumberFormat="1" applyFont="1" applyFill="1" applyBorder="1" applyAlignment="1">
      <alignment horizontal="right" shrinkToFit="1"/>
    </xf>
    <xf numFmtId="0" fontId="2" fillId="0" borderId="1" xfId="0" applyFont="1" applyBorder="1" applyAlignment="1">
      <alignment horizontal="left"/>
    </xf>
    <xf numFmtId="0" fontId="2" fillId="4" borderId="5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166" fontId="2" fillId="4" borderId="5" xfId="0" applyNumberFormat="1" applyFont="1" applyFill="1" applyBorder="1" applyAlignment="1">
      <alignment horizontal="center"/>
    </xf>
    <xf numFmtId="164" fontId="2" fillId="0" borderId="5" xfId="2" applyFont="1" applyFill="1" applyBorder="1" applyAlignment="1">
      <alignment horizontal="center"/>
    </xf>
    <xf numFmtId="164" fontId="2" fillId="0" borderId="7" xfId="2" applyFont="1" applyFill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166" fontId="12" fillId="0" borderId="1" xfId="1" applyNumberFormat="1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13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164" fontId="2" fillId="4" borderId="5" xfId="2" applyFont="1" applyFill="1" applyBorder="1" applyAlignment="1">
      <alignment horizontal="center"/>
    </xf>
    <xf numFmtId="164" fontId="2" fillId="4" borderId="7" xfId="2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9" fontId="13" fillId="0" borderId="1" xfId="0" applyNumberFormat="1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166" fontId="10" fillId="0" borderId="1" xfId="1" applyNumberFormat="1" applyFont="1" applyBorder="1" applyAlignment="1">
      <alignment horizontal="center" vertical="center"/>
    </xf>
    <xf numFmtId="166" fontId="10" fillId="0" borderId="2" xfId="1" applyNumberFormat="1" applyFont="1" applyBorder="1" applyAlignment="1">
      <alignment horizontal="center" vertical="center"/>
    </xf>
    <xf numFmtId="166" fontId="10" fillId="0" borderId="4" xfId="1" applyNumberFormat="1" applyFont="1" applyBorder="1" applyAlignment="1">
      <alignment horizontal="center" vertical="center"/>
    </xf>
    <xf numFmtId="166" fontId="7" fillId="0" borderId="2" xfId="1" applyNumberFormat="1" applyFont="1" applyBorder="1" applyAlignment="1">
      <alignment horizontal="center" vertical="center"/>
    </xf>
    <xf numFmtId="166" fontId="7" fillId="0" borderId="4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167" fontId="10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center" wrapText="1"/>
    </xf>
    <xf numFmtId="0" fontId="10" fillId="4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6"/>
  <sheetViews>
    <sheetView tabSelected="1" view="pageBreakPreview" topLeftCell="A25" zoomScale="85" zoomScaleNormal="85" zoomScaleSheetLayoutView="85" workbookViewId="0">
      <selection activeCell="A58" sqref="A58"/>
    </sheetView>
  </sheetViews>
  <sheetFormatPr defaultRowHeight="12.75" x14ac:dyDescent="0.2"/>
  <cols>
    <col min="1" max="1" width="34.7109375" style="56" customWidth="1"/>
    <col min="2" max="14" width="12.28515625" style="56" customWidth="1"/>
    <col min="15" max="15" width="12" style="56" bestFit="1" customWidth="1"/>
    <col min="16" max="16" width="10.5703125" style="56" customWidth="1"/>
    <col min="17" max="17" width="12" style="56" bestFit="1" customWidth="1"/>
    <col min="18" max="16384" width="9.140625" style="56"/>
  </cols>
  <sheetData>
    <row r="1" spans="1:13" x14ac:dyDescent="0.2">
      <c r="C1" s="57" t="s">
        <v>57</v>
      </c>
    </row>
    <row r="3" spans="1:13" x14ac:dyDescent="0.2">
      <c r="A3" s="58" t="s">
        <v>0</v>
      </c>
      <c r="B3" s="115" t="s">
        <v>158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</row>
    <row r="4" spans="1:13" x14ac:dyDescent="0.2">
      <c r="A4" s="58" t="s">
        <v>1</v>
      </c>
      <c r="B4" s="115" t="s">
        <v>158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</row>
    <row r="5" spans="1:13" x14ac:dyDescent="0.2">
      <c r="A5" s="136" t="s">
        <v>66</v>
      </c>
      <c r="B5" s="125" t="s">
        <v>8</v>
      </c>
      <c r="C5" s="125"/>
      <c r="D5" s="125"/>
      <c r="E5" s="125"/>
      <c r="F5" s="125"/>
      <c r="G5" s="125" t="s">
        <v>10</v>
      </c>
      <c r="H5" s="125"/>
      <c r="I5" s="125"/>
      <c r="J5" s="125"/>
      <c r="K5" s="125" t="s">
        <v>9</v>
      </c>
      <c r="L5" s="125"/>
      <c r="M5" s="125"/>
    </row>
    <row r="6" spans="1:13" ht="18.75" customHeight="1" x14ac:dyDescent="0.2">
      <c r="A6" s="136"/>
      <c r="B6" s="118" t="s">
        <v>152</v>
      </c>
      <c r="C6" s="118"/>
      <c r="D6" s="118"/>
      <c r="E6" s="118"/>
      <c r="F6" s="118"/>
      <c r="G6" s="128" t="s">
        <v>139</v>
      </c>
      <c r="H6" s="129"/>
      <c r="I6" s="129"/>
      <c r="J6" s="129"/>
      <c r="K6" s="129" t="s">
        <v>138</v>
      </c>
      <c r="L6" s="129"/>
      <c r="M6" s="129"/>
    </row>
    <row r="7" spans="1:13" x14ac:dyDescent="0.2">
      <c r="A7" s="58" t="s">
        <v>2</v>
      </c>
      <c r="B7" s="115" t="s">
        <v>145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</row>
    <row r="8" spans="1:13" x14ac:dyDescent="0.2">
      <c r="A8" s="126" t="s">
        <v>3</v>
      </c>
      <c r="B8" s="125" t="s">
        <v>8</v>
      </c>
      <c r="C8" s="125"/>
      <c r="D8" s="125"/>
      <c r="E8" s="125"/>
      <c r="F8" s="125"/>
      <c r="G8" s="125" t="s">
        <v>10</v>
      </c>
      <c r="H8" s="125"/>
      <c r="I8" s="125"/>
      <c r="J8" s="125"/>
      <c r="K8" s="125" t="s">
        <v>9</v>
      </c>
      <c r="L8" s="125"/>
      <c r="M8" s="125"/>
    </row>
    <row r="9" spans="1:13" s="60" customFormat="1" ht="26.25" customHeight="1" x14ac:dyDescent="0.2">
      <c r="A9" s="126"/>
      <c r="B9" s="127" t="s">
        <v>140</v>
      </c>
      <c r="C9" s="127"/>
      <c r="D9" s="127"/>
      <c r="E9" s="127"/>
      <c r="F9" s="127"/>
      <c r="G9" s="126">
        <v>100</v>
      </c>
      <c r="H9" s="126"/>
      <c r="I9" s="126"/>
      <c r="J9" s="126"/>
      <c r="K9" s="126" t="s">
        <v>58</v>
      </c>
      <c r="L9" s="126"/>
      <c r="M9" s="126"/>
    </row>
    <row r="10" spans="1:13" ht="15" customHeight="1" x14ac:dyDescent="0.2">
      <c r="A10" s="58" t="s">
        <v>4</v>
      </c>
      <c r="B10" s="130" t="s">
        <v>146</v>
      </c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</row>
    <row r="11" spans="1:13" x14ac:dyDescent="0.2">
      <c r="A11" s="126" t="s">
        <v>5</v>
      </c>
      <c r="B11" s="125" t="s">
        <v>8</v>
      </c>
      <c r="C11" s="125"/>
      <c r="D11" s="125"/>
      <c r="E11" s="125"/>
      <c r="F11" s="125"/>
      <c r="G11" s="125" t="s">
        <v>10</v>
      </c>
      <c r="H11" s="125"/>
      <c r="I11" s="125"/>
      <c r="J11" s="125"/>
      <c r="K11" s="125" t="s">
        <v>9</v>
      </c>
      <c r="L11" s="125"/>
      <c r="M11" s="125"/>
    </row>
    <row r="12" spans="1:13" s="60" customFormat="1" ht="21.75" customHeight="1" x14ac:dyDescent="0.25">
      <c r="A12" s="126"/>
      <c r="B12" s="134" t="s">
        <v>141</v>
      </c>
      <c r="C12" s="134"/>
      <c r="D12" s="134"/>
      <c r="E12" s="134"/>
      <c r="F12" s="134"/>
      <c r="G12" s="126">
        <v>100</v>
      </c>
      <c r="H12" s="126"/>
      <c r="I12" s="126"/>
      <c r="J12" s="126"/>
      <c r="K12" s="126" t="s">
        <v>58</v>
      </c>
      <c r="L12" s="126"/>
      <c r="M12" s="126"/>
    </row>
    <row r="13" spans="1:13" x14ac:dyDescent="0.2">
      <c r="A13" s="58" t="s">
        <v>6</v>
      </c>
      <c r="B13" s="115" t="s">
        <v>149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</row>
    <row r="14" spans="1:13" x14ac:dyDescent="0.2">
      <c r="A14" s="126" t="s">
        <v>7</v>
      </c>
      <c r="B14" s="125" t="s">
        <v>8</v>
      </c>
      <c r="C14" s="125"/>
      <c r="D14" s="125"/>
      <c r="E14" s="125"/>
      <c r="F14" s="125"/>
      <c r="G14" s="125" t="s">
        <v>10</v>
      </c>
      <c r="H14" s="125"/>
      <c r="I14" s="125"/>
      <c r="J14" s="125"/>
      <c r="K14" s="125" t="s">
        <v>9</v>
      </c>
      <c r="L14" s="125"/>
      <c r="M14" s="125"/>
    </row>
    <row r="15" spans="1:13" s="60" customFormat="1" ht="21.75" customHeight="1" x14ac:dyDescent="0.25">
      <c r="A15" s="126"/>
      <c r="B15" s="131" t="s">
        <v>150</v>
      </c>
      <c r="C15" s="132"/>
      <c r="D15" s="132"/>
      <c r="E15" s="132"/>
      <c r="F15" s="133"/>
      <c r="G15" s="126">
        <v>6</v>
      </c>
      <c r="H15" s="126"/>
      <c r="I15" s="126"/>
      <c r="J15" s="126"/>
      <c r="K15" s="126" t="s">
        <v>142</v>
      </c>
      <c r="L15" s="126"/>
      <c r="M15" s="126"/>
    </row>
    <row r="16" spans="1:13" x14ac:dyDescent="0.2">
      <c r="A16" s="115" t="s">
        <v>11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</row>
    <row r="17" spans="1:13" x14ac:dyDescent="0.2">
      <c r="A17" s="58" t="s">
        <v>12</v>
      </c>
      <c r="B17" s="103" t="s">
        <v>60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</row>
    <row r="18" spans="1:13" x14ac:dyDescent="0.2">
      <c r="A18" s="58"/>
      <c r="B18" s="103" t="s">
        <v>61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</row>
    <row r="19" spans="1:13" x14ac:dyDescent="0.2">
      <c r="A19" s="58"/>
      <c r="B19" s="103" t="s">
        <v>62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</row>
    <row r="20" spans="1:13" x14ac:dyDescent="0.2">
      <c r="A20" s="58"/>
      <c r="B20" s="103" t="s">
        <v>65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</row>
    <row r="21" spans="1:13" hidden="1" x14ac:dyDescent="0.2">
      <c r="A21" s="58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</row>
    <row r="22" spans="1:13" hidden="1" x14ac:dyDescent="0.2">
      <c r="A22" s="58"/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</row>
    <row r="23" spans="1:13" x14ac:dyDescent="0.2">
      <c r="A23" s="58"/>
      <c r="B23" s="139" t="s">
        <v>137</v>
      </c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1"/>
    </row>
    <row r="24" spans="1:13" x14ac:dyDescent="0.2">
      <c r="A24" s="58"/>
      <c r="B24" s="61" t="s">
        <v>144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3"/>
    </row>
    <row r="25" spans="1:13" x14ac:dyDescent="0.2">
      <c r="A25" s="58"/>
      <c r="B25" s="61" t="s">
        <v>143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3"/>
    </row>
    <row r="26" spans="1:13" x14ac:dyDescent="0.2">
      <c r="A26" s="58"/>
      <c r="B26" s="61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3"/>
    </row>
    <row r="27" spans="1:13" x14ac:dyDescent="0.2">
      <c r="A27" s="58" t="s">
        <v>13</v>
      </c>
      <c r="B27" s="118" t="s">
        <v>151</v>
      </c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</row>
    <row r="28" spans="1:13" ht="9.75" customHeight="1" x14ac:dyDescent="0.2">
      <c r="A28" s="58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</row>
    <row r="29" spans="1:13" hidden="1" x14ac:dyDescent="0.2">
      <c r="A29" s="58"/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</row>
    <row r="30" spans="1:13" hidden="1" x14ac:dyDescent="0.2">
      <c r="A30" s="58"/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</row>
    <row r="31" spans="1:13" hidden="1" x14ac:dyDescent="0.2">
      <c r="A31" s="58"/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</row>
    <row r="32" spans="1:13" hidden="1" x14ac:dyDescent="0.2">
      <c r="A32" s="58"/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</row>
    <row r="33" spans="1:13" x14ac:dyDescent="0.2">
      <c r="A33" s="58" t="s">
        <v>67</v>
      </c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</row>
    <row r="34" spans="1:13" x14ac:dyDescent="0.2">
      <c r="A34" s="64" t="s">
        <v>68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</row>
    <row r="35" spans="1:13" x14ac:dyDescent="0.2">
      <c r="A35" s="64" t="s">
        <v>100</v>
      </c>
      <c r="B35" s="114" t="s">
        <v>153</v>
      </c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</row>
    <row r="36" spans="1:13" x14ac:dyDescent="0.2">
      <c r="A36" s="64" t="s">
        <v>70</v>
      </c>
      <c r="B36" s="135">
        <v>1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</row>
    <row r="37" spans="1:13" x14ac:dyDescent="0.2">
      <c r="A37" s="64" t="s">
        <v>71</v>
      </c>
      <c r="B37" s="142">
        <v>1</v>
      </c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</row>
    <row r="38" spans="1:13" x14ac:dyDescent="0.2">
      <c r="A38" s="64" t="s">
        <v>72</v>
      </c>
      <c r="B38" s="114" t="s">
        <v>154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</row>
    <row r="39" spans="1:13" x14ac:dyDescent="0.2">
      <c r="A39" s="64" t="s">
        <v>69</v>
      </c>
      <c r="B39" s="114" t="s">
        <v>59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</row>
    <row r="40" spans="1:13" x14ac:dyDescent="0.2">
      <c r="A40" s="65" t="s">
        <v>14</v>
      </c>
      <c r="B40" s="114" t="s">
        <v>159</v>
      </c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</row>
    <row r="41" spans="1:13" x14ac:dyDescent="0.2">
      <c r="A41" s="58"/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</row>
    <row r="42" spans="1:13" x14ac:dyDescent="0.2">
      <c r="A42" s="119" t="s">
        <v>15</v>
      </c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1"/>
    </row>
    <row r="43" spans="1:13" x14ac:dyDescent="0.2">
      <c r="A43" s="58" t="s">
        <v>16</v>
      </c>
      <c r="B43" s="122" t="s">
        <v>63</v>
      </c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4"/>
    </row>
    <row r="44" spans="1:13" x14ac:dyDescent="0.2">
      <c r="A44" s="66" t="s">
        <v>17</v>
      </c>
      <c r="B44" s="67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9"/>
    </row>
    <row r="45" spans="1:13" x14ac:dyDescent="0.2">
      <c r="A45" s="70"/>
      <c r="B45" s="59" t="s">
        <v>18</v>
      </c>
      <c r="C45" s="59" t="s">
        <v>19</v>
      </c>
      <c r="D45" s="59" t="s">
        <v>20</v>
      </c>
      <c r="E45" s="59" t="s">
        <v>21</v>
      </c>
      <c r="F45" s="59" t="s">
        <v>22</v>
      </c>
      <c r="G45" s="59" t="s">
        <v>23</v>
      </c>
      <c r="H45" s="59" t="s">
        <v>24</v>
      </c>
      <c r="I45" s="59" t="s">
        <v>25</v>
      </c>
      <c r="J45" s="59" t="s">
        <v>26</v>
      </c>
      <c r="K45" s="59" t="s">
        <v>27</v>
      </c>
      <c r="L45" s="59" t="s">
        <v>28</v>
      </c>
      <c r="M45" s="59" t="s">
        <v>29</v>
      </c>
    </row>
    <row r="46" spans="1:13" x14ac:dyDescent="0.2">
      <c r="A46" s="66" t="s">
        <v>41</v>
      </c>
      <c r="B46" s="108" t="s">
        <v>131</v>
      </c>
      <c r="C46" s="104"/>
      <c r="D46" s="104"/>
      <c r="E46" s="106"/>
      <c r="F46" s="106"/>
      <c r="G46" s="104"/>
      <c r="H46" s="106"/>
      <c r="I46" s="106"/>
      <c r="J46" s="106"/>
      <c r="K46" s="106"/>
      <c r="L46" s="106"/>
      <c r="M46" s="106"/>
    </row>
    <row r="47" spans="1:13" s="60" customFormat="1" ht="63.75" x14ac:dyDescent="0.25">
      <c r="A47" s="71" t="s">
        <v>269</v>
      </c>
      <c r="B47" s="109"/>
      <c r="C47" s="105"/>
      <c r="D47" s="105"/>
      <c r="E47" s="107"/>
      <c r="F47" s="107"/>
      <c r="G47" s="105"/>
      <c r="H47" s="107"/>
      <c r="I47" s="107"/>
      <c r="J47" s="107"/>
      <c r="K47" s="107"/>
      <c r="L47" s="107"/>
      <c r="M47" s="107"/>
    </row>
    <row r="48" spans="1:13" x14ac:dyDescent="0.2">
      <c r="A48" s="72" t="s">
        <v>55</v>
      </c>
      <c r="B48" s="110">
        <f>A49</f>
        <v>29120800</v>
      </c>
      <c r="C48" s="111"/>
      <c r="D48" s="110"/>
      <c r="E48" s="106"/>
      <c r="F48" s="106"/>
      <c r="G48" s="110"/>
      <c r="H48" s="106"/>
      <c r="I48" s="106"/>
      <c r="J48" s="106"/>
      <c r="K48" s="106"/>
      <c r="L48" s="106"/>
      <c r="M48" s="106"/>
    </row>
    <row r="49" spans="1:13" x14ac:dyDescent="0.2">
      <c r="A49" s="73">
        <f>RAB!M20</f>
        <v>29120800</v>
      </c>
      <c r="B49" s="107"/>
      <c r="C49" s="105"/>
      <c r="D49" s="107"/>
      <c r="E49" s="107"/>
      <c r="F49" s="107"/>
      <c r="G49" s="107"/>
      <c r="H49" s="107"/>
      <c r="I49" s="107"/>
      <c r="J49" s="107"/>
      <c r="K49" s="107"/>
      <c r="L49" s="107"/>
      <c r="M49" s="107"/>
    </row>
    <row r="50" spans="1:13" x14ac:dyDescent="0.2">
      <c r="A50" s="70" t="s">
        <v>47</v>
      </c>
      <c r="B50" s="106"/>
      <c r="C50" s="108" t="s">
        <v>131</v>
      </c>
      <c r="D50" s="104"/>
      <c r="E50" s="104"/>
      <c r="F50" s="106"/>
      <c r="G50" s="104"/>
      <c r="H50" s="106"/>
      <c r="I50" s="106"/>
      <c r="J50" s="106"/>
      <c r="K50" s="106"/>
      <c r="L50" s="106"/>
      <c r="M50" s="106"/>
    </row>
    <row r="51" spans="1:13" ht="65.25" customHeight="1" x14ac:dyDescent="0.2">
      <c r="A51" s="71" t="s">
        <v>273</v>
      </c>
      <c r="B51" s="107"/>
      <c r="C51" s="109"/>
      <c r="D51" s="105"/>
      <c r="E51" s="105"/>
      <c r="F51" s="107"/>
      <c r="G51" s="105"/>
      <c r="H51" s="107"/>
      <c r="I51" s="107"/>
      <c r="J51" s="107"/>
      <c r="K51" s="107"/>
      <c r="L51" s="107"/>
      <c r="M51" s="107"/>
    </row>
    <row r="52" spans="1:13" x14ac:dyDescent="0.2">
      <c r="A52" s="72" t="s">
        <v>55</v>
      </c>
      <c r="B52" s="106"/>
      <c r="C52" s="110">
        <f>A53</f>
        <v>3250000</v>
      </c>
      <c r="D52" s="111"/>
      <c r="E52" s="112"/>
      <c r="F52" s="106"/>
      <c r="G52" s="110"/>
      <c r="H52" s="106"/>
      <c r="I52" s="106"/>
      <c r="J52" s="106"/>
      <c r="K52" s="106"/>
      <c r="L52" s="106"/>
      <c r="M52" s="106"/>
    </row>
    <row r="53" spans="1:13" x14ac:dyDescent="0.2">
      <c r="A53" s="73">
        <f>RAB!M112</f>
        <v>3250000</v>
      </c>
      <c r="B53" s="107"/>
      <c r="C53" s="107"/>
      <c r="D53" s="105"/>
      <c r="E53" s="113"/>
      <c r="F53" s="107"/>
      <c r="G53" s="107"/>
      <c r="H53" s="107"/>
      <c r="I53" s="107"/>
      <c r="J53" s="107"/>
      <c r="K53" s="107"/>
      <c r="L53" s="107"/>
      <c r="M53" s="107"/>
    </row>
    <row r="54" spans="1:13" x14ac:dyDescent="0.2">
      <c r="A54" s="66" t="s">
        <v>49</v>
      </c>
      <c r="B54" s="106"/>
      <c r="C54" s="106"/>
      <c r="D54" s="108" t="s">
        <v>131</v>
      </c>
      <c r="E54" s="104"/>
      <c r="F54" s="106"/>
      <c r="G54" s="104"/>
      <c r="H54" s="106"/>
      <c r="I54" s="106"/>
      <c r="J54" s="106"/>
      <c r="K54" s="106"/>
      <c r="L54" s="106"/>
      <c r="M54" s="106"/>
    </row>
    <row r="55" spans="1:13" ht="34.5" customHeight="1" x14ac:dyDescent="0.2">
      <c r="A55" s="71" t="s">
        <v>272</v>
      </c>
      <c r="B55" s="107"/>
      <c r="C55" s="107"/>
      <c r="D55" s="109"/>
      <c r="E55" s="105"/>
      <c r="F55" s="107"/>
      <c r="G55" s="105"/>
      <c r="H55" s="107"/>
      <c r="I55" s="107"/>
      <c r="J55" s="107"/>
      <c r="K55" s="107"/>
      <c r="L55" s="107"/>
      <c r="M55" s="107"/>
    </row>
    <row r="56" spans="1:13" x14ac:dyDescent="0.2">
      <c r="A56" s="72" t="s">
        <v>55</v>
      </c>
      <c r="B56" s="106"/>
      <c r="C56" s="106"/>
      <c r="D56" s="110">
        <f>A57</f>
        <v>3250000</v>
      </c>
      <c r="E56" s="111"/>
      <c r="F56" s="106"/>
      <c r="G56" s="110"/>
      <c r="H56" s="104"/>
      <c r="I56" s="106"/>
      <c r="J56" s="106"/>
      <c r="K56" s="106"/>
      <c r="L56" s="106"/>
      <c r="M56" s="106"/>
    </row>
    <row r="57" spans="1:13" x14ac:dyDescent="0.2">
      <c r="A57" s="73">
        <f>RAB!M123</f>
        <v>3250000</v>
      </c>
      <c r="B57" s="107"/>
      <c r="C57" s="107"/>
      <c r="D57" s="107"/>
      <c r="E57" s="105"/>
      <c r="F57" s="107"/>
      <c r="G57" s="107"/>
      <c r="H57" s="105"/>
      <c r="I57" s="107"/>
      <c r="J57" s="107"/>
      <c r="K57" s="107"/>
      <c r="L57" s="107"/>
      <c r="M57" s="107"/>
    </row>
    <row r="58" spans="1:13" x14ac:dyDescent="0.2">
      <c r="A58" s="66" t="s">
        <v>50</v>
      </c>
      <c r="B58" s="106"/>
      <c r="C58" s="106"/>
      <c r="D58" s="106"/>
      <c r="E58" s="108" t="s">
        <v>131</v>
      </c>
      <c r="F58" s="106"/>
      <c r="G58" s="104"/>
      <c r="H58" s="104"/>
      <c r="I58" s="104"/>
      <c r="J58" s="106"/>
      <c r="K58" s="106"/>
      <c r="L58" s="106"/>
      <c r="M58" s="106"/>
    </row>
    <row r="59" spans="1:13" ht="64.5" customHeight="1" x14ac:dyDescent="0.2">
      <c r="A59" s="71" t="s">
        <v>169</v>
      </c>
      <c r="B59" s="107"/>
      <c r="C59" s="107"/>
      <c r="D59" s="107"/>
      <c r="E59" s="109"/>
      <c r="F59" s="107"/>
      <c r="G59" s="105"/>
      <c r="H59" s="105"/>
      <c r="I59" s="105"/>
      <c r="J59" s="107"/>
      <c r="K59" s="107"/>
      <c r="L59" s="107"/>
      <c r="M59" s="107"/>
    </row>
    <row r="60" spans="1:13" x14ac:dyDescent="0.2">
      <c r="A60" s="74" t="s">
        <v>55</v>
      </c>
      <c r="B60" s="106"/>
      <c r="C60" s="106"/>
      <c r="D60" s="106"/>
      <c r="E60" s="110">
        <f>A61</f>
        <v>0</v>
      </c>
      <c r="F60" s="106"/>
      <c r="G60" s="111"/>
      <c r="H60" s="110"/>
      <c r="I60" s="110"/>
      <c r="J60" s="106"/>
      <c r="K60" s="106"/>
      <c r="L60" s="106"/>
      <c r="M60" s="106"/>
    </row>
    <row r="61" spans="1:13" x14ac:dyDescent="0.2">
      <c r="A61" s="73">
        <f>RAB!M136</f>
        <v>0</v>
      </c>
      <c r="B61" s="107"/>
      <c r="C61" s="107"/>
      <c r="D61" s="107"/>
      <c r="E61" s="107"/>
      <c r="F61" s="107"/>
      <c r="G61" s="105"/>
      <c r="H61" s="107"/>
      <c r="I61" s="107"/>
      <c r="J61" s="107"/>
      <c r="K61" s="107"/>
      <c r="L61" s="107"/>
      <c r="M61" s="107"/>
    </row>
    <row r="62" spans="1:13" x14ac:dyDescent="0.2">
      <c r="A62" s="66" t="s">
        <v>132</v>
      </c>
      <c r="B62" s="106"/>
      <c r="C62" s="106"/>
      <c r="D62" s="106"/>
      <c r="E62" s="106"/>
      <c r="F62" s="108" t="s">
        <v>131</v>
      </c>
      <c r="G62" s="106"/>
      <c r="H62" s="104"/>
      <c r="I62" s="104"/>
      <c r="J62" s="106"/>
      <c r="K62" s="104"/>
      <c r="L62" s="106"/>
      <c r="M62" s="106"/>
    </row>
    <row r="63" spans="1:13" ht="63.75" customHeight="1" x14ac:dyDescent="0.2">
      <c r="A63" s="71" t="s">
        <v>168</v>
      </c>
      <c r="B63" s="107"/>
      <c r="C63" s="107"/>
      <c r="D63" s="107"/>
      <c r="E63" s="107"/>
      <c r="F63" s="109"/>
      <c r="G63" s="107"/>
      <c r="H63" s="105"/>
      <c r="I63" s="105"/>
      <c r="J63" s="107"/>
      <c r="K63" s="105"/>
      <c r="L63" s="107"/>
      <c r="M63" s="107"/>
    </row>
    <row r="64" spans="1:13" x14ac:dyDescent="0.2">
      <c r="A64" s="74" t="s">
        <v>55</v>
      </c>
      <c r="B64" s="106"/>
      <c r="C64" s="106"/>
      <c r="D64" s="106"/>
      <c r="E64" s="106"/>
      <c r="F64" s="110">
        <f>A65</f>
        <v>0</v>
      </c>
      <c r="G64" s="106"/>
      <c r="H64" s="110"/>
      <c r="I64" s="111"/>
      <c r="J64" s="106"/>
      <c r="K64" s="110"/>
      <c r="L64" s="106"/>
      <c r="M64" s="106"/>
    </row>
    <row r="65" spans="1:13" x14ac:dyDescent="0.2">
      <c r="A65" s="73">
        <f>RAB!M193</f>
        <v>0</v>
      </c>
      <c r="B65" s="107"/>
      <c r="C65" s="107"/>
      <c r="D65" s="107"/>
      <c r="E65" s="107"/>
      <c r="F65" s="107"/>
      <c r="G65" s="107"/>
      <c r="H65" s="107"/>
      <c r="I65" s="105"/>
      <c r="J65" s="107"/>
      <c r="K65" s="107"/>
      <c r="L65" s="107"/>
      <c r="M65" s="107"/>
    </row>
    <row r="66" spans="1:13" x14ac:dyDescent="0.2">
      <c r="A66" s="66" t="s">
        <v>135</v>
      </c>
      <c r="B66" s="106"/>
      <c r="C66" s="106"/>
      <c r="D66" s="106"/>
      <c r="E66" s="106"/>
      <c r="F66" s="106"/>
      <c r="G66" s="108" t="s">
        <v>131</v>
      </c>
      <c r="H66" s="104"/>
      <c r="I66" s="104"/>
      <c r="J66" s="106"/>
      <c r="K66" s="104"/>
      <c r="L66" s="106"/>
      <c r="M66" s="104"/>
    </row>
    <row r="67" spans="1:13" x14ac:dyDescent="0.2">
      <c r="A67" s="71" t="s">
        <v>168</v>
      </c>
      <c r="B67" s="107"/>
      <c r="C67" s="107"/>
      <c r="D67" s="107"/>
      <c r="E67" s="107"/>
      <c r="F67" s="107"/>
      <c r="G67" s="109"/>
      <c r="H67" s="105"/>
      <c r="I67" s="105"/>
      <c r="J67" s="107"/>
      <c r="K67" s="105"/>
      <c r="L67" s="107"/>
      <c r="M67" s="105"/>
    </row>
    <row r="68" spans="1:13" x14ac:dyDescent="0.2">
      <c r="A68" s="74" t="s">
        <v>55</v>
      </c>
      <c r="B68" s="106"/>
      <c r="C68" s="106"/>
      <c r="D68" s="106"/>
      <c r="E68" s="106"/>
      <c r="F68" s="106"/>
      <c r="G68" s="110">
        <f>A69</f>
        <v>0</v>
      </c>
      <c r="H68" s="111"/>
      <c r="I68" s="104"/>
      <c r="J68" s="106"/>
      <c r="K68" s="111"/>
      <c r="L68" s="106"/>
      <c r="M68" s="110"/>
    </row>
    <row r="69" spans="1:13" x14ac:dyDescent="0.2">
      <c r="A69" s="73">
        <f>RAB!M201</f>
        <v>0</v>
      </c>
      <c r="B69" s="107"/>
      <c r="C69" s="107"/>
      <c r="D69" s="107"/>
      <c r="E69" s="107"/>
      <c r="F69" s="107"/>
      <c r="G69" s="107"/>
      <c r="H69" s="105"/>
      <c r="I69" s="105"/>
      <c r="J69" s="107"/>
      <c r="K69" s="105"/>
      <c r="L69" s="107"/>
      <c r="M69" s="107"/>
    </row>
    <row r="70" spans="1:13" x14ac:dyDescent="0.2">
      <c r="A70" s="66" t="s">
        <v>136</v>
      </c>
      <c r="B70" s="106"/>
      <c r="C70" s="106"/>
      <c r="D70" s="106"/>
      <c r="E70" s="106"/>
      <c r="F70" s="106"/>
      <c r="G70" s="106"/>
      <c r="H70" s="108" t="s">
        <v>131</v>
      </c>
      <c r="I70" s="111"/>
      <c r="J70" s="106"/>
      <c r="K70" s="106"/>
      <c r="L70" s="106"/>
      <c r="M70" s="104"/>
    </row>
    <row r="71" spans="1:13" ht="25.5" x14ac:dyDescent="0.2">
      <c r="A71" s="71" t="s">
        <v>170</v>
      </c>
      <c r="B71" s="107"/>
      <c r="C71" s="107"/>
      <c r="D71" s="107"/>
      <c r="E71" s="107"/>
      <c r="F71" s="107"/>
      <c r="G71" s="107"/>
      <c r="H71" s="109"/>
      <c r="I71" s="105"/>
      <c r="J71" s="107"/>
      <c r="K71" s="107"/>
      <c r="L71" s="107"/>
      <c r="M71" s="105"/>
    </row>
    <row r="72" spans="1:13" x14ac:dyDescent="0.2">
      <c r="A72" s="74" t="s">
        <v>55</v>
      </c>
      <c r="B72" s="106"/>
      <c r="C72" s="106"/>
      <c r="D72" s="106"/>
      <c r="E72" s="106"/>
      <c r="F72" s="106"/>
      <c r="G72" s="106"/>
      <c r="H72" s="110">
        <f>A73</f>
        <v>0</v>
      </c>
      <c r="I72" s="104"/>
      <c r="J72" s="106"/>
      <c r="K72" s="106"/>
      <c r="L72" s="106"/>
      <c r="M72" s="137"/>
    </row>
    <row r="73" spans="1:13" x14ac:dyDescent="0.2">
      <c r="A73" s="73">
        <f>RAB!M209</f>
        <v>0</v>
      </c>
      <c r="B73" s="107"/>
      <c r="C73" s="107"/>
      <c r="D73" s="107"/>
      <c r="E73" s="107"/>
      <c r="F73" s="107"/>
      <c r="G73" s="107"/>
      <c r="H73" s="107"/>
      <c r="I73" s="105"/>
      <c r="J73" s="107"/>
      <c r="K73" s="107"/>
      <c r="L73" s="107"/>
      <c r="M73" s="138"/>
    </row>
    <row r="74" spans="1:13" x14ac:dyDescent="0.2">
      <c r="A74" s="66" t="s">
        <v>155</v>
      </c>
      <c r="B74" s="104"/>
      <c r="C74" s="104"/>
      <c r="D74" s="104"/>
      <c r="E74" s="104"/>
      <c r="F74" s="104"/>
      <c r="G74" s="104"/>
      <c r="H74" s="104"/>
      <c r="I74" s="108" t="s">
        <v>131</v>
      </c>
      <c r="J74" s="104"/>
      <c r="K74" s="104"/>
      <c r="L74" s="104"/>
      <c r="M74" s="104"/>
    </row>
    <row r="75" spans="1:13" ht="25.5" x14ac:dyDescent="0.2">
      <c r="A75" s="71" t="s">
        <v>172</v>
      </c>
      <c r="B75" s="105"/>
      <c r="C75" s="105"/>
      <c r="D75" s="105"/>
      <c r="E75" s="105"/>
      <c r="F75" s="105"/>
      <c r="G75" s="105"/>
      <c r="H75" s="105"/>
      <c r="I75" s="109"/>
      <c r="J75" s="105"/>
      <c r="K75" s="105"/>
      <c r="L75" s="105"/>
      <c r="M75" s="105"/>
    </row>
    <row r="76" spans="1:13" x14ac:dyDescent="0.2">
      <c r="A76" s="74" t="s">
        <v>55</v>
      </c>
      <c r="B76" s="111"/>
      <c r="C76" s="111"/>
      <c r="D76" s="111"/>
      <c r="E76" s="111"/>
      <c r="F76" s="111"/>
      <c r="G76" s="111"/>
      <c r="H76" s="111"/>
      <c r="I76" s="110">
        <f>A77</f>
        <v>0</v>
      </c>
      <c r="J76" s="111"/>
      <c r="K76" s="111"/>
      <c r="L76" s="111"/>
      <c r="M76" s="111"/>
    </row>
    <row r="77" spans="1:13" x14ac:dyDescent="0.2">
      <c r="A77" s="73">
        <f>RAB!M242</f>
        <v>0</v>
      </c>
      <c r="B77" s="105"/>
      <c r="C77" s="105"/>
      <c r="D77" s="105"/>
      <c r="E77" s="105"/>
      <c r="F77" s="105"/>
      <c r="G77" s="105"/>
      <c r="H77" s="105"/>
      <c r="I77" s="107"/>
      <c r="J77" s="105"/>
      <c r="K77" s="105"/>
      <c r="L77" s="105"/>
      <c r="M77" s="105"/>
    </row>
    <row r="78" spans="1:13" x14ac:dyDescent="0.2">
      <c r="A78" s="66" t="s">
        <v>51</v>
      </c>
      <c r="B78" s="104"/>
      <c r="C78" s="104"/>
      <c r="D78" s="104"/>
      <c r="E78" s="104"/>
      <c r="F78" s="104"/>
      <c r="G78" s="104"/>
      <c r="H78" s="104"/>
      <c r="I78" s="104"/>
      <c r="J78" s="108" t="s">
        <v>131</v>
      </c>
      <c r="K78" s="104"/>
      <c r="L78" s="104"/>
      <c r="M78" s="104"/>
    </row>
    <row r="79" spans="1:13" ht="76.5" customHeight="1" x14ac:dyDescent="0.2">
      <c r="A79" s="71" t="s">
        <v>171</v>
      </c>
      <c r="B79" s="105"/>
      <c r="C79" s="105"/>
      <c r="D79" s="105"/>
      <c r="E79" s="105"/>
      <c r="F79" s="105"/>
      <c r="G79" s="105"/>
      <c r="H79" s="105"/>
      <c r="I79" s="105"/>
      <c r="J79" s="109"/>
      <c r="K79" s="105"/>
      <c r="L79" s="105"/>
      <c r="M79" s="105"/>
    </row>
    <row r="80" spans="1:13" x14ac:dyDescent="0.2">
      <c r="A80" s="74" t="s">
        <v>55</v>
      </c>
      <c r="B80" s="111"/>
      <c r="C80" s="111"/>
      <c r="D80" s="111"/>
      <c r="E80" s="111"/>
      <c r="F80" s="111"/>
      <c r="G80" s="111"/>
      <c r="H80" s="111"/>
      <c r="I80" s="111"/>
      <c r="J80" s="110">
        <f>A81</f>
        <v>0</v>
      </c>
      <c r="K80" s="111"/>
      <c r="L80" s="111"/>
      <c r="M80" s="111"/>
    </row>
    <row r="81" spans="1:17" x14ac:dyDescent="0.2">
      <c r="A81" s="73">
        <f>RAB!M279</f>
        <v>0</v>
      </c>
      <c r="B81" s="105"/>
      <c r="C81" s="105"/>
      <c r="D81" s="105"/>
      <c r="E81" s="105"/>
      <c r="F81" s="105"/>
      <c r="G81" s="105"/>
      <c r="H81" s="105"/>
      <c r="I81" s="105"/>
      <c r="J81" s="107"/>
      <c r="K81" s="105"/>
      <c r="L81" s="105"/>
      <c r="M81" s="105"/>
    </row>
    <row r="82" spans="1:17" x14ac:dyDescent="0.2">
      <c r="A82" s="66" t="s">
        <v>52</v>
      </c>
      <c r="B82" s="104"/>
      <c r="C82" s="104"/>
      <c r="D82" s="104"/>
      <c r="E82" s="104"/>
      <c r="F82" s="104"/>
      <c r="G82" s="104"/>
      <c r="H82" s="104"/>
      <c r="I82" s="104"/>
      <c r="J82" s="104"/>
      <c r="K82" s="108" t="s">
        <v>131</v>
      </c>
      <c r="L82" s="104"/>
      <c r="M82" s="104"/>
    </row>
    <row r="83" spans="1:17" ht="60" customHeight="1" x14ac:dyDescent="0.2">
      <c r="A83" s="71" t="s">
        <v>173</v>
      </c>
      <c r="B83" s="105"/>
      <c r="C83" s="105"/>
      <c r="D83" s="105"/>
      <c r="E83" s="105"/>
      <c r="F83" s="105"/>
      <c r="G83" s="105"/>
      <c r="H83" s="105"/>
      <c r="I83" s="105"/>
      <c r="J83" s="105"/>
      <c r="K83" s="109"/>
      <c r="L83" s="105"/>
      <c r="M83" s="105"/>
    </row>
    <row r="84" spans="1:17" x14ac:dyDescent="0.2">
      <c r="A84" s="74" t="s">
        <v>55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0">
        <f>A85</f>
        <v>0</v>
      </c>
      <c r="L84" s="111"/>
      <c r="M84" s="111"/>
    </row>
    <row r="85" spans="1:17" x14ac:dyDescent="0.2">
      <c r="A85" s="73">
        <f>RAB!M287</f>
        <v>0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7"/>
      <c r="L85" s="105"/>
      <c r="M85" s="105"/>
    </row>
    <row r="86" spans="1:17" x14ac:dyDescent="0.2">
      <c r="A86" s="66" t="s">
        <v>156</v>
      </c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8" t="s">
        <v>131</v>
      </c>
      <c r="M86" s="104"/>
    </row>
    <row r="87" spans="1:17" ht="61.5" customHeight="1" x14ac:dyDescent="0.2">
      <c r="A87" s="71" t="s">
        <v>171</v>
      </c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9"/>
      <c r="M87" s="105"/>
    </row>
    <row r="88" spans="1:17" x14ac:dyDescent="0.2">
      <c r="A88" s="74" t="s">
        <v>55</v>
      </c>
      <c r="B88" s="111"/>
      <c r="C88" s="111"/>
      <c r="D88" s="111"/>
      <c r="E88" s="111"/>
      <c r="F88" s="111"/>
      <c r="G88" s="111"/>
      <c r="H88" s="111"/>
      <c r="I88" s="111"/>
      <c r="J88" s="111"/>
      <c r="K88" s="111"/>
      <c r="L88" s="110">
        <f>A89</f>
        <v>0</v>
      </c>
      <c r="M88" s="111"/>
    </row>
    <row r="89" spans="1:17" x14ac:dyDescent="0.2">
      <c r="A89" s="73">
        <f>RAB!M320</f>
        <v>0</v>
      </c>
      <c r="B89" s="105"/>
      <c r="C89" s="105"/>
      <c r="D89" s="105"/>
      <c r="E89" s="105"/>
      <c r="F89" s="105"/>
      <c r="G89" s="105"/>
      <c r="H89" s="105"/>
      <c r="I89" s="105"/>
      <c r="J89" s="105"/>
      <c r="K89" s="105"/>
      <c r="L89" s="107"/>
      <c r="M89" s="105"/>
    </row>
    <row r="90" spans="1:17" x14ac:dyDescent="0.2">
      <c r="A90" s="66" t="s">
        <v>157</v>
      </c>
      <c r="B90" s="104"/>
      <c r="C90" s="104"/>
      <c r="D90" s="104"/>
      <c r="E90" s="104"/>
      <c r="F90" s="104"/>
      <c r="G90" s="104"/>
      <c r="H90" s="104"/>
      <c r="I90" s="104"/>
      <c r="J90" s="104"/>
      <c r="K90" s="104"/>
      <c r="L90" s="104"/>
      <c r="M90" s="108" t="s">
        <v>131</v>
      </c>
    </row>
    <row r="91" spans="1:17" x14ac:dyDescent="0.2">
      <c r="A91" s="71" t="s">
        <v>174</v>
      </c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9"/>
    </row>
    <row r="92" spans="1:17" x14ac:dyDescent="0.2">
      <c r="A92" s="74" t="s">
        <v>55</v>
      </c>
      <c r="B92" s="111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0">
        <f>A93</f>
        <v>0</v>
      </c>
    </row>
    <row r="93" spans="1:17" x14ac:dyDescent="0.2">
      <c r="A93" s="73">
        <f>RAB!M328</f>
        <v>0</v>
      </c>
      <c r="B93" s="105"/>
      <c r="C93" s="105"/>
      <c r="D93" s="105"/>
      <c r="E93" s="105"/>
      <c r="F93" s="105"/>
      <c r="G93" s="105"/>
      <c r="H93" s="105"/>
      <c r="I93" s="105"/>
      <c r="J93" s="105"/>
      <c r="K93" s="105"/>
      <c r="L93" s="105"/>
      <c r="M93" s="107"/>
    </row>
    <row r="94" spans="1:17" x14ac:dyDescent="0.2">
      <c r="A94" s="75" t="s">
        <v>56</v>
      </c>
      <c r="B94" s="1">
        <f>B48</f>
        <v>29120800</v>
      </c>
      <c r="C94" s="1">
        <f>C52</f>
        <v>3250000</v>
      </c>
      <c r="D94" s="1">
        <f>D56</f>
        <v>3250000</v>
      </c>
      <c r="E94" s="1">
        <f>E60</f>
        <v>0</v>
      </c>
      <c r="F94" s="1">
        <f>F64</f>
        <v>0</v>
      </c>
      <c r="G94" s="1">
        <f>G68</f>
        <v>0</v>
      </c>
      <c r="H94" s="1">
        <f>H72</f>
        <v>0</v>
      </c>
      <c r="I94" s="1">
        <f>I76</f>
        <v>0</v>
      </c>
      <c r="J94" s="1">
        <f>RAB!M279</f>
        <v>0</v>
      </c>
      <c r="K94" s="1">
        <f>K84</f>
        <v>0</v>
      </c>
      <c r="L94" s="1">
        <f>L88</f>
        <v>0</v>
      </c>
      <c r="M94" s="1">
        <f>M92</f>
        <v>0</v>
      </c>
      <c r="P94" s="76">
        <f>SUM(B94:M94)-B96</f>
        <v>5900000</v>
      </c>
    </row>
    <row r="95" spans="1:17" x14ac:dyDescent="0.2">
      <c r="A95" s="65" t="s">
        <v>30</v>
      </c>
      <c r="B95" s="117" t="s">
        <v>147</v>
      </c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</row>
    <row r="96" spans="1:17" x14ac:dyDescent="0.2">
      <c r="A96" s="65" t="s">
        <v>31</v>
      </c>
      <c r="B96" s="116">
        <f>RAB!M367</f>
        <v>29720800</v>
      </c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Q96" s="77" t="s">
        <v>40</v>
      </c>
    </row>
    <row r="99" spans="2:17" x14ac:dyDescent="0.2">
      <c r="B99" s="78" t="s">
        <v>54</v>
      </c>
      <c r="C99" s="57"/>
      <c r="D99" s="57"/>
      <c r="J99" s="78" t="s">
        <v>32</v>
      </c>
    </row>
    <row r="100" spans="2:17" x14ac:dyDescent="0.2">
      <c r="B100" s="79"/>
      <c r="C100" s="79"/>
      <c r="D100" s="79"/>
      <c r="I100" s="79"/>
      <c r="J100" s="79"/>
    </row>
    <row r="101" spans="2:17" x14ac:dyDescent="0.2">
      <c r="B101" s="79"/>
      <c r="C101" s="79"/>
      <c r="D101" s="79"/>
      <c r="I101" s="79"/>
      <c r="J101" s="79"/>
    </row>
    <row r="102" spans="2:17" x14ac:dyDescent="0.2">
      <c r="B102" s="79"/>
      <c r="C102" s="79"/>
      <c r="D102" s="79"/>
      <c r="I102" s="79"/>
      <c r="J102" s="79"/>
    </row>
    <row r="103" spans="2:17" x14ac:dyDescent="0.2">
      <c r="B103" s="79"/>
      <c r="C103" s="79"/>
      <c r="D103" s="79"/>
      <c r="J103" s="57"/>
      <c r="K103" s="57"/>
      <c r="O103" s="76">
        <f>M94+L94+K94+J94+I94+H94+G94+F94+E94+D94+C94+B94</f>
        <v>35620800</v>
      </c>
      <c r="P103" s="91">
        <v>89387300</v>
      </c>
      <c r="Q103" s="76">
        <f>P103-O103</f>
        <v>53766500</v>
      </c>
    </row>
    <row r="104" spans="2:17" ht="15" x14ac:dyDescent="0.3">
      <c r="B104" s="80" t="s">
        <v>160</v>
      </c>
      <c r="C104" s="81"/>
      <c r="D104" s="81"/>
      <c r="J104" s="12" t="s">
        <v>162</v>
      </c>
      <c r="K104" s="15"/>
      <c r="L104" s="7"/>
    </row>
    <row r="105" spans="2:17" ht="15" x14ac:dyDescent="0.3">
      <c r="B105" s="82" t="s">
        <v>161</v>
      </c>
      <c r="C105" s="83"/>
      <c r="D105" s="83"/>
      <c r="J105" s="13" t="s">
        <v>163</v>
      </c>
      <c r="K105" s="16"/>
      <c r="L105" s="7"/>
    </row>
    <row r="106" spans="2:17" ht="15" x14ac:dyDescent="0.3">
      <c r="B106" s="84"/>
      <c r="C106" s="85"/>
      <c r="D106" s="85"/>
      <c r="J106" s="13"/>
      <c r="K106" s="16"/>
      <c r="L106" s="7"/>
    </row>
  </sheetData>
  <mergeCells count="343">
    <mergeCell ref="L90:L91"/>
    <mergeCell ref="L92:L93"/>
    <mergeCell ref="G90:G91"/>
    <mergeCell ref="G92:G93"/>
    <mergeCell ref="H90:H91"/>
    <mergeCell ref="H92:H93"/>
    <mergeCell ref="I90:I91"/>
    <mergeCell ref="I92:I93"/>
    <mergeCell ref="J90:J91"/>
    <mergeCell ref="J92:J93"/>
    <mergeCell ref="K90:K91"/>
    <mergeCell ref="K92:K93"/>
    <mergeCell ref="B90:B91"/>
    <mergeCell ref="B92:B93"/>
    <mergeCell ref="C90:C91"/>
    <mergeCell ref="C92:C93"/>
    <mergeCell ref="D90:D91"/>
    <mergeCell ref="D92:D93"/>
    <mergeCell ref="E90:E91"/>
    <mergeCell ref="E92:E93"/>
    <mergeCell ref="F90:F91"/>
    <mergeCell ref="F92:F93"/>
    <mergeCell ref="M84:M85"/>
    <mergeCell ref="B86:B87"/>
    <mergeCell ref="B88:B89"/>
    <mergeCell ref="C86:C87"/>
    <mergeCell ref="C88:C89"/>
    <mergeCell ref="D86:D87"/>
    <mergeCell ref="D88:D89"/>
    <mergeCell ref="E86:E87"/>
    <mergeCell ref="E88:E89"/>
    <mergeCell ref="F86:F87"/>
    <mergeCell ref="F88:F89"/>
    <mergeCell ref="G86:G87"/>
    <mergeCell ref="G88:G89"/>
    <mergeCell ref="H86:H87"/>
    <mergeCell ref="H88:H89"/>
    <mergeCell ref="I86:I87"/>
    <mergeCell ref="I88:I89"/>
    <mergeCell ref="J86:J87"/>
    <mergeCell ref="J88:J89"/>
    <mergeCell ref="K86:K87"/>
    <mergeCell ref="K88:K89"/>
    <mergeCell ref="M86:M87"/>
    <mergeCell ref="M88:M89"/>
    <mergeCell ref="G84:G85"/>
    <mergeCell ref="H84:H85"/>
    <mergeCell ref="I82:I83"/>
    <mergeCell ref="I84:I85"/>
    <mergeCell ref="J82:J83"/>
    <mergeCell ref="J84:J85"/>
    <mergeCell ref="L82:L83"/>
    <mergeCell ref="L84:L85"/>
    <mergeCell ref="B84:B85"/>
    <mergeCell ref="C82:C83"/>
    <mergeCell ref="C84:C85"/>
    <mergeCell ref="D82:D83"/>
    <mergeCell ref="D84:D85"/>
    <mergeCell ref="E82:E83"/>
    <mergeCell ref="E84:E85"/>
    <mergeCell ref="F82:F83"/>
    <mergeCell ref="F84:F85"/>
    <mergeCell ref="K78:K79"/>
    <mergeCell ref="K80:K81"/>
    <mergeCell ref="L78:L79"/>
    <mergeCell ref="L80:L81"/>
    <mergeCell ref="M78:M79"/>
    <mergeCell ref="M80:M81"/>
    <mergeCell ref="B82:B83"/>
    <mergeCell ref="G82:G83"/>
    <mergeCell ref="M82:M83"/>
    <mergeCell ref="H82:H83"/>
    <mergeCell ref="L88:L89"/>
    <mergeCell ref="M90:M91"/>
    <mergeCell ref="M92:M93"/>
    <mergeCell ref="B74:B75"/>
    <mergeCell ref="B76:B77"/>
    <mergeCell ref="C74:C75"/>
    <mergeCell ref="C76:C77"/>
    <mergeCell ref="D74:D75"/>
    <mergeCell ref="D76:D77"/>
    <mergeCell ref="E74:E75"/>
    <mergeCell ref="E76:E77"/>
    <mergeCell ref="F74:F75"/>
    <mergeCell ref="F76:F77"/>
    <mergeCell ref="G74:G75"/>
    <mergeCell ref="G76:G77"/>
    <mergeCell ref="H74:H75"/>
    <mergeCell ref="H76:H77"/>
    <mergeCell ref="J74:J75"/>
    <mergeCell ref="J76:J77"/>
    <mergeCell ref="K74:K75"/>
    <mergeCell ref="K76:K77"/>
    <mergeCell ref="L74:L75"/>
    <mergeCell ref="L76:L77"/>
    <mergeCell ref="M74:M75"/>
    <mergeCell ref="I74:I75"/>
    <mergeCell ref="I76:I77"/>
    <mergeCell ref="J78:J79"/>
    <mergeCell ref="J80:J81"/>
    <mergeCell ref="K82:K83"/>
    <mergeCell ref="K84:K85"/>
    <mergeCell ref="L86:L87"/>
    <mergeCell ref="M76:M77"/>
    <mergeCell ref="B78:B79"/>
    <mergeCell ref="B80:B81"/>
    <mergeCell ref="C78:C79"/>
    <mergeCell ref="C80:C81"/>
    <mergeCell ref="D78:D79"/>
    <mergeCell ref="D80:D81"/>
    <mergeCell ref="E78:E79"/>
    <mergeCell ref="E80:E81"/>
    <mergeCell ref="F78:F79"/>
    <mergeCell ref="F80:F81"/>
    <mergeCell ref="G78:G79"/>
    <mergeCell ref="G80:G81"/>
    <mergeCell ref="H78:H79"/>
    <mergeCell ref="H80:H81"/>
    <mergeCell ref="I78:I79"/>
    <mergeCell ref="I80:I81"/>
    <mergeCell ref="A5:A6"/>
    <mergeCell ref="M72:M73"/>
    <mergeCell ref="H72:H73"/>
    <mergeCell ref="I72:I73"/>
    <mergeCell ref="J72:J73"/>
    <mergeCell ref="K72:K73"/>
    <mergeCell ref="L72:L73"/>
    <mergeCell ref="C72:C73"/>
    <mergeCell ref="D72:D73"/>
    <mergeCell ref="E72:E73"/>
    <mergeCell ref="F72:F73"/>
    <mergeCell ref="G72:G73"/>
    <mergeCell ref="B72:B73"/>
    <mergeCell ref="M70:M71"/>
    <mergeCell ref="B70:B71"/>
    <mergeCell ref="C70:C71"/>
    <mergeCell ref="D70:D71"/>
    <mergeCell ref="J70:J71"/>
    <mergeCell ref="K70:K71"/>
    <mergeCell ref="L70:L71"/>
    <mergeCell ref="L66:L67"/>
    <mergeCell ref="B23:M23"/>
    <mergeCell ref="B37:M37"/>
    <mergeCell ref="B33:M33"/>
    <mergeCell ref="B34:M34"/>
    <mergeCell ref="B39:M39"/>
    <mergeCell ref="B36:M36"/>
    <mergeCell ref="B38:M38"/>
    <mergeCell ref="C66:C67"/>
    <mergeCell ref="D66:D67"/>
    <mergeCell ref="E66:E67"/>
    <mergeCell ref="F66:F67"/>
    <mergeCell ref="E70:E71"/>
    <mergeCell ref="F70:F71"/>
    <mergeCell ref="G70:G71"/>
    <mergeCell ref="H70:H71"/>
    <mergeCell ref="I70:I71"/>
    <mergeCell ref="B62:B63"/>
    <mergeCell ref="C62:C63"/>
    <mergeCell ref="D62:D63"/>
    <mergeCell ref="E62:E63"/>
    <mergeCell ref="F62:F63"/>
    <mergeCell ref="M66:M67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G66:G67"/>
    <mergeCell ref="H66:H67"/>
    <mergeCell ref="I66:I67"/>
    <mergeCell ref="J66:J67"/>
    <mergeCell ref="K66:K67"/>
    <mergeCell ref="B66:B67"/>
    <mergeCell ref="B58:B59"/>
    <mergeCell ref="C58:C59"/>
    <mergeCell ref="D58:D59"/>
    <mergeCell ref="E58:E59"/>
    <mergeCell ref="F58:F59"/>
    <mergeCell ref="L62:L63"/>
    <mergeCell ref="M62:M63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G62:G63"/>
    <mergeCell ref="H62:H63"/>
    <mergeCell ref="I62:I63"/>
    <mergeCell ref="J62:J63"/>
    <mergeCell ref="K62:K63"/>
    <mergeCell ref="B54:B55"/>
    <mergeCell ref="C54:C55"/>
    <mergeCell ref="D54:D55"/>
    <mergeCell ref="E54:E55"/>
    <mergeCell ref="F54:F55"/>
    <mergeCell ref="L58:L59"/>
    <mergeCell ref="M58:M59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G58:G59"/>
    <mergeCell ref="H58:H59"/>
    <mergeCell ref="I58:I59"/>
    <mergeCell ref="J58:J59"/>
    <mergeCell ref="K58:K59"/>
    <mergeCell ref="C50:C51"/>
    <mergeCell ref="D50:D51"/>
    <mergeCell ref="E50:E51"/>
    <mergeCell ref="F50:F51"/>
    <mergeCell ref="G50:G51"/>
    <mergeCell ref="L54:L55"/>
    <mergeCell ref="M54:M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G54:G55"/>
    <mergeCell ref="H54:H55"/>
    <mergeCell ref="I54:I55"/>
    <mergeCell ref="J54:J55"/>
    <mergeCell ref="I52:I53"/>
    <mergeCell ref="J52:J53"/>
    <mergeCell ref="K52:K53"/>
    <mergeCell ref="L52:L53"/>
    <mergeCell ref="M52:M53"/>
    <mergeCell ref="H50:H51"/>
    <mergeCell ref="I50:I51"/>
    <mergeCell ref="J50:J51"/>
    <mergeCell ref="K50:K51"/>
    <mergeCell ref="L50:L51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J46:J47"/>
    <mergeCell ref="K46:K47"/>
    <mergeCell ref="L46:L47"/>
    <mergeCell ref="B96:M96"/>
    <mergeCell ref="B95:M95"/>
    <mergeCell ref="B27:M32"/>
    <mergeCell ref="A42:M42"/>
    <mergeCell ref="B43:M43"/>
    <mergeCell ref="B50:B51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K54:K55"/>
    <mergeCell ref="G52:G53"/>
    <mergeCell ref="H52:H53"/>
    <mergeCell ref="B17:M17"/>
    <mergeCell ref="B18:M18"/>
    <mergeCell ref="B19:M19"/>
    <mergeCell ref="B20:M20"/>
    <mergeCell ref="C46:C47"/>
    <mergeCell ref="M46:M47"/>
    <mergeCell ref="B46:B47"/>
    <mergeCell ref="M50:M51"/>
    <mergeCell ref="B52:B53"/>
    <mergeCell ref="C52:C53"/>
    <mergeCell ref="D52:D53"/>
    <mergeCell ref="E52:E53"/>
    <mergeCell ref="F52:F53"/>
    <mergeCell ref="H46:H47"/>
    <mergeCell ref="I46:I47"/>
    <mergeCell ref="B21:M21"/>
    <mergeCell ref="B22:M22"/>
    <mergeCell ref="B35:M35"/>
    <mergeCell ref="L48:L49"/>
    <mergeCell ref="M48:M49"/>
    <mergeCell ref="B40:M40"/>
    <mergeCell ref="B41:M41"/>
    <mergeCell ref="G48:G49"/>
    <mergeCell ref="H48:H49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95:M95" xr:uid="{00000000-0002-0000-0000-000001000000}">
      <formula1>"1 Bulan, 2 Bulan, 3 Bulan, 4 Bulan, 5 Bulan, 6 Bulan, 7 Bulan, 8 Bulan, 9 Bulan, 10 Bulan, 11 Bulan, 12 Bulan"</formula1>
    </dataValidation>
  </dataValidations>
  <pageMargins left="0.70866141732283472" right="0.31496062992125984" top="0.55118110236220474" bottom="0.74803149606299213" header="0.31496062992125984" footer="0.31496062992125984"/>
  <pageSetup paperSize="5" scale="80" orientation="landscape" r:id="rId1"/>
  <rowBreaks count="3" manualBreakCount="3">
    <brk id="49" max="16383" man="1"/>
    <brk id="75" max="12" man="1"/>
    <brk id="93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W375"/>
  <sheetViews>
    <sheetView view="pageBreakPreview" topLeftCell="D106" zoomScaleNormal="100" zoomScaleSheetLayoutView="100" workbookViewId="0">
      <selection activeCell="M124" sqref="M124:N124"/>
    </sheetView>
  </sheetViews>
  <sheetFormatPr defaultRowHeight="15" x14ac:dyDescent="0.25"/>
  <cols>
    <col min="1" max="1" width="24.42578125" style="9" customWidth="1"/>
    <col min="2" max="2" width="13.7109375" style="9" customWidth="1"/>
    <col min="3" max="3" width="9.140625" style="9" customWidth="1"/>
    <col min="4" max="5" width="9.140625" style="9"/>
    <col min="6" max="7" width="9.140625" style="50"/>
    <col min="8" max="9" width="9.140625" style="9"/>
    <col min="10" max="10" width="9.140625" style="51"/>
    <col min="11" max="11" width="9.140625" style="9" customWidth="1"/>
    <col min="12" max="12" width="12.28515625" style="9" customWidth="1"/>
    <col min="13" max="13" width="6.7109375" style="9" customWidth="1"/>
    <col min="14" max="14" width="10.140625" style="9" customWidth="1"/>
    <col min="15" max="15" width="9.140625" style="9"/>
    <col min="16" max="16" width="15.42578125" style="9" customWidth="1"/>
    <col min="17" max="17" width="5.140625" style="9" customWidth="1"/>
    <col min="18" max="18" width="13.140625" style="98" bestFit="1" customWidth="1"/>
    <col min="19" max="19" width="9.140625" style="9"/>
    <col min="20" max="20" width="11.5703125" style="9" bestFit="1" customWidth="1"/>
    <col min="21" max="21" width="13" style="9" customWidth="1"/>
    <col min="22" max="22" width="12.5703125" style="9" customWidth="1"/>
    <col min="23" max="23" width="11.5703125" style="9" bestFit="1" customWidth="1"/>
    <col min="24" max="16384" width="9.140625" style="9"/>
  </cols>
  <sheetData>
    <row r="2" spans="1:18" x14ac:dyDescent="0.25">
      <c r="A2" s="17" t="s">
        <v>0</v>
      </c>
      <c r="B2" s="169" t="str">
        <f>'FORMAT KAK'!B3:M3</f>
        <v>Kecamatan Pandanarum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</row>
    <row r="3" spans="1:18" x14ac:dyDescent="0.25">
      <c r="A3" s="17" t="s">
        <v>1</v>
      </c>
      <c r="B3" s="169" t="str">
        <f>'FORMAT KAK'!B4:M4</f>
        <v>Kecamatan Pandanarum</v>
      </c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8" x14ac:dyDescent="0.25">
      <c r="A4" s="158" t="s">
        <v>66</v>
      </c>
      <c r="B4" s="159" t="s">
        <v>8</v>
      </c>
      <c r="C4" s="159"/>
      <c r="D4" s="159"/>
      <c r="E4" s="159"/>
      <c r="F4" s="159"/>
      <c r="G4" s="159" t="s">
        <v>10</v>
      </c>
      <c r="H4" s="159"/>
      <c r="I4" s="159"/>
      <c r="J4" s="159"/>
      <c r="K4" s="159" t="s">
        <v>9</v>
      </c>
      <c r="L4" s="159"/>
    </row>
    <row r="5" spans="1:18" x14ac:dyDescent="0.25">
      <c r="A5" s="158"/>
      <c r="B5" s="160" t="str">
        <f>'FORMAT KAK'!B6:F6</f>
        <v>Nilai IKM Kecamatan</v>
      </c>
      <c r="C5" s="161"/>
      <c r="D5" s="161"/>
      <c r="E5" s="161"/>
      <c r="F5" s="162"/>
      <c r="G5" s="159" t="str">
        <f>'FORMAT KAK'!G6:J6</f>
        <v>85,50</v>
      </c>
      <c r="H5" s="159"/>
      <c r="I5" s="159"/>
      <c r="J5" s="159"/>
      <c r="K5" s="159" t="str">
        <f>'FORMAT KAK'!K6:M6</f>
        <v>angka</v>
      </c>
      <c r="L5" s="159"/>
    </row>
    <row r="6" spans="1:18" x14ac:dyDescent="0.25">
      <c r="A6" s="17" t="s">
        <v>2</v>
      </c>
      <c r="B6" s="170" t="str">
        <f>'FORMAT KAK'!B7:M7</f>
        <v>Program Penunjang Urusan Pemerintahan Daerah kabupaten/kota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</row>
    <row r="7" spans="1:18" x14ac:dyDescent="0.25">
      <c r="A7" s="147" t="s">
        <v>3</v>
      </c>
      <c r="B7" s="159" t="s">
        <v>8</v>
      </c>
      <c r="C7" s="159"/>
      <c r="D7" s="159"/>
      <c r="E7" s="159"/>
      <c r="F7" s="159"/>
      <c r="G7" s="159" t="s">
        <v>10</v>
      </c>
      <c r="H7" s="159"/>
      <c r="I7" s="159"/>
      <c r="J7" s="159"/>
      <c r="K7" s="159" t="s">
        <v>9</v>
      </c>
      <c r="L7" s="159"/>
    </row>
    <row r="8" spans="1:18" s="18" customFormat="1" ht="34.5" customHeight="1" x14ac:dyDescent="0.25">
      <c r="A8" s="147"/>
      <c r="B8" s="174" t="str">
        <f>'FORMAT KAK'!B9:F9</f>
        <v>Persentase Penunjang Urusan Pemerintahan Daerah Kabupaten / Kota yang terlaksana</v>
      </c>
      <c r="C8" s="174"/>
      <c r="D8" s="174"/>
      <c r="E8" s="174"/>
      <c r="F8" s="174"/>
      <c r="G8" s="147">
        <f>'FORMAT KAK'!G9:J9</f>
        <v>100</v>
      </c>
      <c r="H8" s="147"/>
      <c r="I8" s="147"/>
      <c r="J8" s="147"/>
      <c r="K8" s="147" t="str">
        <f>'FORMAT KAK'!K9:M9</f>
        <v>%</v>
      </c>
      <c r="L8" s="147"/>
      <c r="R8" s="99"/>
    </row>
    <row r="9" spans="1:18" x14ac:dyDescent="0.25">
      <c r="A9" s="17" t="s">
        <v>4</v>
      </c>
      <c r="B9" s="169" t="str">
        <f>'FORMAT KAK'!B10:M10</f>
        <v xml:space="preserve">Administrasi Umum Perangkat Daerah </v>
      </c>
      <c r="C9" s="169"/>
      <c r="D9" s="169"/>
      <c r="E9" s="169"/>
      <c r="F9" s="169"/>
      <c r="G9" s="169"/>
      <c r="H9" s="169"/>
      <c r="I9" s="169"/>
      <c r="J9" s="169"/>
      <c r="K9" s="169"/>
      <c r="L9" s="169"/>
    </row>
    <row r="10" spans="1:18" x14ac:dyDescent="0.25">
      <c r="A10" s="147" t="s">
        <v>5</v>
      </c>
      <c r="B10" s="159" t="s">
        <v>8</v>
      </c>
      <c r="C10" s="159"/>
      <c r="D10" s="159"/>
      <c r="E10" s="159"/>
      <c r="F10" s="159"/>
      <c r="G10" s="159" t="s">
        <v>10</v>
      </c>
      <c r="H10" s="159"/>
      <c r="I10" s="159"/>
      <c r="J10" s="159"/>
      <c r="K10" s="159" t="s">
        <v>9</v>
      </c>
      <c r="L10" s="159"/>
    </row>
    <row r="11" spans="1:18" s="18" customFormat="1" ht="33.75" customHeight="1" x14ac:dyDescent="0.25">
      <c r="A11" s="147"/>
      <c r="B11" s="166" t="str">
        <f>'FORMAT KAK'!B12:F12</f>
        <v xml:space="preserve">Persentase Administrasi Umum perangkat Daerah </v>
      </c>
      <c r="C11" s="167"/>
      <c r="D11" s="167"/>
      <c r="E11" s="167"/>
      <c r="F11" s="168"/>
      <c r="G11" s="147">
        <f>'FORMAT KAK'!G12:J12</f>
        <v>100</v>
      </c>
      <c r="H11" s="147"/>
      <c r="I11" s="147"/>
      <c r="J11" s="147"/>
      <c r="K11" s="147" t="str">
        <f>'FORMAT KAK'!K12:M12</f>
        <v>%</v>
      </c>
      <c r="L11" s="147"/>
      <c r="R11" s="99"/>
    </row>
    <row r="12" spans="1:18" x14ac:dyDescent="0.25">
      <c r="A12" s="17" t="s">
        <v>6</v>
      </c>
      <c r="B12" s="169" t="str">
        <f>'FORMAT KAK'!B13:M13</f>
        <v>Penyediaan Bahan Logistik Kantor</v>
      </c>
      <c r="C12" s="169"/>
      <c r="D12" s="169"/>
      <c r="E12" s="169"/>
      <c r="F12" s="169"/>
      <c r="G12" s="169"/>
      <c r="H12" s="169"/>
      <c r="I12" s="169"/>
      <c r="J12" s="169"/>
      <c r="K12" s="169"/>
      <c r="L12" s="169"/>
    </row>
    <row r="13" spans="1:18" x14ac:dyDescent="0.25">
      <c r="A13" s="147" t="s">
        <v>7</v>
      </c>
      <c r="B13" s="159" t="s">
        <v>8</v>
      </c>
      <c r="C13" s="159"/>
      <c r="D13" s="159"/>
      <c r="E13" s="159"/>
      <c r="F13" s="159"/>
      <c r="G13" s="159" t="s">
        <v>10</v>
      </c>
      <c r="H13" s="159"/>
      <c r="I13" s="159"/>
      <c r="J13" s="159"/>
      <c r="K13" s="159" t="s">
        <v>9</v>
      </c>
      <c r="L13" s="159"/>
    </row>
    <row r="14" spans="1:18" s="18" customFormat="1" ht="30.75" customHeight="1" x14ac:dyDescent="0.25">
      <c r="A14" s="147"/>
      <c r="B14" s="171" t="str">
        <f>'FORMAT KAK'!B15:F15</f>
        <v>Jumlah Paket Bahan Logistik Kantor Yang Disediakan</v>
      </c>
      <c r="C14" s="172"/>
      <c r="D14" s="172"/>
      <c r="E14" s="172"/>
      <c r="F14" s="173"/>
      <c r="G14" s="147">
        <f>'FORMAT KAK'!G15:J15</f>
        <v>6</v>
      </c>
      <c r="H14" s="147"/>
      <c r="I14" s="147"/>
      <c r="J14" s="147"/>
      <c r="K14" s="147" t="str">
        <f>'FORMAT KAK'!K15:M15</f>
        <v>Paket</v>
      </c>
      <c r="L14" s="147"/>
      <c r="R14" s="99"/>
    </row>
    <row r="15" spans="1:18" x14ac:dyDescent="0.25">
      <c r="A15" s="19" t="s">
        <v>33</v>
      </c>
      <c r="B15" s="163">
        <f>M367</f>
        <v>29720800</v>
      </c>
      <c r="C15" s="163"/>
      <c r="D15" s="163"/>
      <c r="E15" s="163"/>
      <c r="F15" s="163"/>
      <c r="G15" s="163"/>
      <c r="H15" s="163"/>
      <c r="I15" s="163"/>
      <c r="J15" s="163"/>
      <c r="K15" s="163"/>
      <c r="L15" s="163"/>
    </row>
    <row r="17" spans="1:22" ht="15" customHeight="1" x14ac:dyDescent="0.25">
      <c r="A17" s="156" t="s">
        <v>34</v>
      </c>
      <c r="B17" s="156"/>
      <c r="C17" s="156"/>
      <c r="D17" s="156"/>
      <c r="E17" s="156"/>
      <c r="F17" s="165" t="s">
        <v>35</v>
      </c>
      <c r="G17" s="165"/>
      <c r="H17" s="156" t="s">
        <v>38</v>
      </c>
      <c r="I17" s="156"/>
      <c r="J17" s="164" t="s">
        <v>39</v>
      </c>
      <c r="K17" s="164"/>
      <c r="L17" s="156" t="s">
        <v>37</v>
      </c>
      <c r="M17" s="156" t="s">
        <v>36</v>
      </c>
      <c r="N17" s="156"/>
    </row>
    <row r="18" spans="1:22" x14ac:dyDescent="0.25">
      <c r="A18" s="156"/>
      <c r="B18" s="156"/>
      <c r="C18" s="156"/>
      <c r="D18" s="156"/>
      <c r="E18" s="156"/>
      <c r="F18" s="165"/>
      <c r="G18" s="165"/>
      <c r="H18" s="156"/>
      <c r="I18" s="156"/>
      <c r="J18" s="164"/>
      <c r="K18" s="164"/>
      <c r="L18" s="156"/>
      <c r="M18" s="156"/>
      <c r="N18" s="156"/>
    </row>
    <row r="19" spans="1:22" x14ac:dyDescent="0.25">
      <c r="A19" s="156"/>
      <c r="B19" s="156"/>
      <c r="C19" s="156"/>
      <c r="D19" s="156"/>
      <c r="E19" s="156"/>
      <c r="F19" s="165"/>
      <c r="G19" s="165"/>
      <c r="H19" s="156"/>
      <c r="I19" s="156"/>
      <c r="J19" s="164"/>
      <c r="K19" s="164"/>
      <c r="L19" s="156"/>
      <c r="M19" s="156"/>
      <c r="N19" s="156"/>
    </row>
    <row r="20" spans="1:22" s="18" customFormat="1" ht="42" customHeight="1" x14ac:dyDescent="0.25">
      <c r="A20" s="144" t="str">
        <f>'FORMAT KAK'!A46&amp; " "  &amp;  'FORMAT KAK'!A47</f>
        <v>Tahap I - Belanja  Isi Tabung Gas,Atk, Kertas Cover, Bahan Cetak,Materai,Bahan Komputer,Perabot Kantor,Alat Listrik,Natura,Makan Minum Rapat dan Perjalanan Dinas</v>
      </c>
      <c r="B20" s="145"/>
      <c r="C20" s="145"/>
      <c r="D20" s="145"/>
      <c r="E20" s="146"/>
      <c r="F20" s="157"/>
      <c r="G20" s="157"/>
      <c r="H20" s="147"/>
      <c r="I20" s="147"/>
      <c r="J20" s="147"/>
      <c r="K20" s="147"/>
      <c r="L20" s="20"/>
      <c r="M20" s="149">
        <f>M21+M24+M56+M60+M65+M68+M72+M94+M98+M104+M108</f>
        <v>29120800</v>
      </c>
      <c r="N20" s="149"/>
      <c r="P20" s="21"/>
      <c r="R20" s="99"/>
    </row>
    <row r="21" spans="1:22" s="18" customFormat="1" x14ac:dyDescent="0.25">
      <c r="A21" s="22"/>
      <c r="B21" s="144" t="s">
        <v>175</v>
      </c>
      <c r="C21" s="145"/>
      <c r="D21" s="145"/>
      <c r="E21" s="146"/>
      <c r="F21" s="101"/>
      <c r="G21" s="24"/>
      <c r="H21" s="147"/>
      <c r="I21" s="147"/>
      <c r="J21" s="25"/>
      <c r="K21" s="26"/>
      <c r="L21" s="14"/>
      <c r="M21" s="149">
        <f>M22</f>
        <v>250000</v>
      </c>
      <c r="N21" s="149"/>
      <c r="P21" s="21"/>
      <c r="R21" s="99"/>
    </row>
    <row r="22" spans="1:22" s="18" customFormat="1" x14ac:dyDescent="0.25">
      <c r="A22" s="22"/>
      <c r="B22" s="100" t="s">
        <v>176</v>
      </c>
      <c r="C22" s="10"/>
      <c r="D22" s="10"/>
      <c r="E22" s="11"/>
      <c r="F22" s="102">
        <v>12</v>
      </c>
      <c r="G22" s="24" t="s">
        <v>177</v>
      </c>
      <c r="H22" s="147" t="s">
        <v>64</v>
      </c>
      <c r="I22" s="147"/>
      <c r="J22" s="102">
        <v>1</v>
      </c>
      <c r="K22" s="26" t="s">
        <v>148</v>
      </c>
      <c r="L22" s="14">
        <v>250000</v>
      </c>
      <c r="M22" s="148">
        <f t="shared" ref="M22" si="0">J22*L22</f>
        <v>250000</v>
      </c>
      <c r="N22" s="148"/>
      <c r="P22" s="21"/>
      <c r="R22" s="99"/>
    </row>
    <row r="23" spans="1:22" s="18" customFormat="1" x14ac:dyDescent="0.25">
      <c r="A23" s="22"/>
      <c r="B23" s="27"/>
      <c r="C23" s="10"/>
      <c r="D23" s="10"/>
      <c r="E23" s="11"/>
      <c r="F23" s="23"/>
      <c r="G23" s="24"/>
      <c r="H23" s="147"/>
      <c r="I23" s="147"/>
      <c r="J23" s="28"/>
      <c r="K23" s="26"/>
      <c r="L23" s="14"/>
      <c r="M23" s="148"/>
      <c r="N23" s="148"/>
      <c r="P23" s="21"/>
      <c r="R23" s="99"/>
    </row>
    <row r="24" spans="1:22" s="18" customFormat="1" ht="16.5" customHeight="1" x14ac:dyDescent="0.25">
      <c r="A24" s="29"/>
      <c r="B24" s="144" t="s">
        <v>178</v>
      </c>
      <c r="C24" s="145"/>
      <c r="D24" s="145"/>
      <c r="E24" s="146"/>
      <c r="F24" s="23"/>
      <c r="G24" s="24"/>
      <c r="H24" s="147"/>
      <c r="I24" s="147"/>
      <c r="J24" s="28"/>
      <c r="K24" s="26"/>
      <c r="L24" s="14"/>
      <c r="M24" s="149">
        <f>SUM(M25:N54)</f>
        <v>5104400</v>
      </c>
      <c r="N24" s="149"/>
      <c r="P24" s="21"/>
      <c r="R24" s="99"/>
      <c r="T24" s="92"/>
      <c r="U24" s="92"/>
      <c r="V24" s="92"/>
    </row>
    <row r="25" spans="1:22" s="18" customFormat="1" ht="16.5" customHeight="1" x14ac:dyDescent="0.25">
      <c r="A25" s="29"/>
      <c r="B25" s="27" t="s">
        <v>179</v>
      </c>
      <c r="C25" s="30"/>
      <c r="D25" s="30"/>
      <c r="E25" s="31"/>
      <c r="F25" s="102">
        <v>2</v>
      </c>
      <c r="G25" s="24" t="s">
        <v>208</v>
      </c>
      <c r="H25" s="147" t="s">
        <v>64</v>
      </c>
      <c r="I25" s="147"/>
      <c r="J25" s="102">
        <v>2</v>
      </c>
      <c r="K25" s="26" t="str">
        <f>G25</f>
        <v>Dus</v>
      </c>
      <c r="L25" s="14">
        <v>12500</v>
      </c>
      <c r="M25" s="148">
        <f>J25*L25</f>
        <v>25000</v>
      </c>
      <c r="N25" s="148"/>
      <c r="P25" s="21"/>
      <c r="R25" s="99"/>
      <c r="T25" s="92"/>
      <c r="U25" s="92"/>
      <c r="V25" s="92"/>
    </row>
    <row r="26" spans="1:22" s="18" customFormat="1" ht="16.5" customHeight="1" x14ac:dyDescent="0.25">
      <c r="A26" s="29"/>
      <c r="B26" s="27" t="s">
        <v>180</v>
      </c>
      <c r="C26" s="30"/>
      <c r="D26" s="30"/>
      <c r="E26" s="31"/>
      <c r="F26" s="102">
        <v>10</v>
      </c>
      <c r="G26" s="24" t="s">
        <v>177</v>
      </c>
      <c r="H26" s="147" t="s">
        <v>64</v>
      </c>
      <c r="I26" s="147"/>
      <c r="J26" s="102">
        <v>5</v>
      </c>
      <c r="K26" s="26" t="str">
        <f t="shared" ref="K26:K54" si="1">G26</f>
        <v>Buah</v>
      </c>
      <c r="L26" s="14">
        <v>3500</v>
      </c>
      <c r="M26" s="148">
        <f t="shared" ref="M26:M54" si="2">J26*L26</f>
        <v>17500</v>
      </c>
      <c r="N26" s="148"/>
      <c r="P26" s="21"/>
      <c r="R26" s="99"/>
      <c r="T26" s="92"/>
      <c r="U26" s="92"/>
      <c r="V26" s="92"/>
    </row>
    <row r="27" spans="1:22" s="18" customFormat="1" ht="16.5" customHeight="1" x14ac:dyDescent="0.25">
      <c r="A27" s="29"/>
      <c r="B27" s="27" t="s">
        <v>181</v>
      </c>
      <c r="C27" s="30"/>
      <c r="D27" s="30"/>
      <c r="E27" s="31"/>
      <c r="F27" s="102">
        <v>5</v>
      </c>
      <c r="G27" s="24" t="s">
        <v>177</v>
      </c>
      <c r="H27" s="147" t="s">
        <v>64</v>
      </c>
      <c r="I27" s="147"/>
      <c r="J27" s="102">
        <v>5</v>
      </c>
      <c r="K27" s="26" t="str">
        <f t="shared" si="1"/>
        <v>Buah</v>
      </c>
      <c r="L27" s="14">
        <v>10000</v>
      </c>
      <c r="M27" s="148">
        <f t="shared" si="2"/>
        <v>50000</v>
      </c>
      <c r="N27" s="148"/>
      <c r="P27" s="21"/>
      <c r="R27" s="99"/>
      <c r="T27" s="92"/>
      <c r="U27" s="92"/>
      <c r="V27" s="92"/>
    </row>
    <row r="28" spans="1:22" s="18" customFormat="1" ht="16.5" customHeight="1" x14ac:dyDescent="0.25">
      <c r="A28" s="29"/>
      <c r="B28" s="27" t="s">
        <v>182</v>
      </c>
      <c r="C28" s="30"/>
      <c r="D28" s="30"/>
      <c r="E28" s="31"/>
      <c r="F28" s="102">
        <v>5</v>
      </c>
      <c r="G28" s="24" t="s">
        <v>177</v>
      </c>
      <c r="H28" s="147" t="s">
        <v>64</v>
      </c>
      <c r="I28" s="147"/>
      <c r="J28" s="102">
        <v>5</v>
      </c>
      <c r="K28" s="26" t="str">
        <f t="shared" si="1"/>
        <v>Buah</v>
      </c>
      <c r="L28" s="14">
        <v>12100</v>
      </c>
      <c r="M28" s="148">
        <f t="shared" si="2"/>
        <v>60500</v>
      </c>
      <c r="N28" s="148"/>
      <c r="P28" s="21"/>
      <c r="R28" s="99"/>
      <c r="T28" s="92"/>
      <c r="U28" s="92"/>
      <c r="V28" s="92"/>
    </row>
    <row r="29" spans="1:22" s="18" customFormat="1" ht="16.5" customHeight="1" x14ac:dyDescent="0.25">
      <c r="A29" s="29"/>
      <c r="B29" s="27" t="s">
        <v>183</v>
      </c>
      <c r="C29" s="30"/>
      <c r="D29" s="30"/>
      <c r="E29" s="31"/>
      <c r="F29" s="102">
        <v>6</v>
      </c>
      <c r="G29" s="24" t="s">
        <v>177</v>
      </c>
      <c r="H29" s="147" t="s">
        <v>64</v>
      </c>
      <c r="I29" s="147"/>
      <c r="J29" s="102">
        <v>6</v>
      </c>
      <c r="K29" s="26" t="str">
        <f t="shared" si="1"/>
        <v>Buah</v>
      </c>
      <c r="L29" s="14">
        <v>12100</v>
      </c>
      <c r="M29" s="148">
        <f t="shared" si="2"/>
        <v>72600</v>
      </c>
      <c r="N29" s="148"/>
      <c r="P29" s="21"/>
      <c r="R29" s="99"/>
      <c r="T29" s="92"/>
      <c r="U29" s="92"/>
      <c r="V29" s="92"/>
    </row>
    <row r="30" spans="1:22" s="18" customFormat="1" ht="16.5" customHeight="1" x14ac:dyDescent="0.25">
      <c r="A30" s="29"/>
      <c r="B30" s="27" t="s">
        <v>184</v>
      </c>
      <c r="C30" s="30"/>
      <c r="D30" s="30"/>
      <c r="E30" s="31"/>
      <c r="F30" s="102">
        <v>6</v>
      </c>
      <c r="G30" s="24" t="s">
        <v>209</v>
      </c>
      <c r="H30" s="147" t="s">
        <v>64</v>
      </c>
      <c r="I30" s="147"/>
      <c r="J30" s="102">
        <v>2</v>
      </c>
      <c r="K30" s="26" t="str">
        <f t="shared" si="1"/>
        <v>Lusin</v>
      </c>
      <c r="L30" s="14">
        <v>12100</v>
      </c>
      <c r="M30" s="148">
        <f t="shared" si="2"/>
        <v>24200</v>
      </c>
      <c r="N30" s="148"/>
      <c r="P30" s="21"/>
      <c r="R30" s="99"/>
      <c r="T30" s="92"/>
      <c r="U30" s="92"/>
      <c r="V30" s="92"/>
    </row>
    <row r="31" spans="1:22" s="18" customFormat="1" ht="16.5" customHeight="1" x14ac:dyDescent="0.25">
      <c r="A31" s="29"/>
      <c r="B31" s="27" t="s">
        <v>185</v>
      </c>
      <c r="C31" s="30"/>
      <c r="D31" s="30"/>
      <c r="E31" s="31"/>
      <c r="F31" s="102">
        <v>10</v>
      </c>
      <c r="G31" s="24" t="s">
        <v>177</v>
      </c>
      <c r="H31" s="147" t="s">
        <v>64</v>
      </c>
      <c r="I31" s="147"/>
      <c r="J31" s="102">
        <v>4</v>
      </c>
      <c r="K31" s="26" t="str">
        <f t="shared" si="1"/>
        <v>Buah</v>
      </c>
      <c r="L31" s="14">
        <v>8000</v>
      </c>
      <c r="M31" s="148">
        <f t="shared" si="2"/>
        <v>32000</v>
      </c>
      <c r="N31" s="148"/>
      <c r="P31" s="21"/>
      <c r="R31" s="99"/>
      <c r="T31" s="92"/>
      <c r="U31" s="92"/>
      <c r="V31" s="92"/>
    </row>
    <row r="32" spans="1:22" s="18" customFormat="1" ht="16.5" customHeight="1" x14ac:dyDescent="0.25">
      <c r="A32" s="29"/>
      <c r="B32" s="27" t="s">
        <v>186</v>
      </c>
      <c r="C32" s="30"/>
      <c r="D32" s="30"/>
      <c r="E32" s="31"/>
      <c r="F32" s="102">
        <v>5</v>
      </c>
      <c r="G32" s="24" t="s">
        <v>210</v>
      </c>
      <c r="H32" s="147" t="s">
        <v>64</v>
      </c>
      <c r="I32" s="147"/>
      <c r="J32" s="102">
        <v>2</v>
      </c>
      <c r="K32" s="26" t="str">
        <f t="shared" si="1"/>
        <v>Roll</v>
      </c>
      <c r="L32" s="14">
        <v>16000</v>
      </c>
      <c r="M32" s="148">
        <f t="shared" si="2"/>
        <v>32000</v>
      </c>
      <c r="N32" s="148"/>
      <c r="P32" s="21"/>
      <c r="R32" s="99"/>
      <c r="T32" s="92"/>
      <c r="U32" s="92"/>
      <c r="V32" s="92"/>
    </row>
    <row r="33" spans="1:22" s="18" customFormat="1" ht="16.5" customHeight="1" x14ac:dyDescent="0.25">
      <c r="A33" s="29"/>
      <c r="B33" s="27" t="s">
        <v>187</v>
      </c>
      <c r="C33" s="30"/>
      <c r="D33" s="30"/>
      <c r="E33" s="31"/>
      <c r="F33" s="102">
        <v>5</v>
      </c>
      <c r="G33" s="24" t="s">
        <v>177</v>
      </c>
      <c r="H33" s="147" t="s">
        <v>64</v>
      </c>
      <c r="I33" s="147"/>
      <c r="J33" s="102">
        <v>2</v>
      </c>
      <c r="K33" s="26" t="str">
        <f t="shared" si="1"/>
        <v>Buah</v>
      </c>
      <c r="L33" s="14">
        <v>19000</v>
      </c>
      <c r="M33" s="148">
        <f t="shared" si="2"/>
        <v>38000</v>
      </c>
      <c r="N33" s="148"/>
      <c r="P33" s="21"/>
      <c r="R33" s="99"/>
      <c r="T33" s="92"/>
      <c r="U33" s="92"/>
      <c r="V33" s="92"/>
    </row>
    <row r="34" spans="1:22" s="18" customFormat="1" ht="16.5" customHeight="1" x14ac:dyDescent="0.25">
      <c r="A34" s="29"/>
      <c r="B34" s="27" t="s">
        <v>188</v>
      </c>
      <c r="C34" s="30"/>
      <c r="D34" s="30"/>
      <c r="E34" s="31"/>
      <c r="F34" s="102">
        <v>6</v>
      </c>
      <c r="G34" s="24" t="s">
        <v>208</v>
      </c>
      <c r="H34" s="147" t="s">
        <v>64</v>
      </c>
      <c r="I34" s="147"/>
      <c r="J34" s="102">
        <v>6</v>
      </c>
      <c r="K34" s="26" t="str">
        <f t="shared" si="1"/>
        <v>Dus</v>
      </c>
      <c r="L34" s="14">
        <v>16500</v>
      </c>
      <c r="M34" s="148">
        <f t="shared" si="2"/>
        <v>99000</v>
      </c>
      <c r="N34" s="148"/>
      <c r="P34" s="21"/>
      <c r="R34" s="99"/>
      <c r="T34" s="92"/>
      <c r="U34" s="92"/>
      <c r="V34" s="92"/>
    </row>
    <row r="35" spans="1:22" s="18" customFormat="1" ht="16.5" customHeight="1" x14ac:dyDescent="0.25">
      <c r="A35" s="29"/>
      <c r="B35" s="27" t="s">
        <v>189</v>
      </c>
      <c r="C35" s="30"/>
      <c r="D35" s="30"/>
      <c r="E35" s="31"/>
      <c r="F35" s="102">
        <v>5</v>
      </c>
      <c r="G35" s="24" t="s">
        <v>177</v>
      </c>
      <c r="H35" s="147" t="s">
        <v>64</v>
      </c>
      <c r="I35" s="147"/>
      <c r="J35" s="102">
        <v>3</v>
      </c>
      <c r="K35" s="26" t="str">
        <f t="shared" si="1"/>
        <v>Buah</v>
      </c>
      <c r="L35" s="14">
        <v>24200</v>
      </c>
      <c r="M35" s="148">
        <f t="shared" si="2"/>
        <v>72600</v>
      </c>
      <c r="N35" s="148"/>
      <c r="P35" s="21"/>
      <c r="R35" s="99"/>
      <c r="T35" s="92"/>
      <c r="U35" s="92"/>
      <c r="V35" s="92"/>
    </row>
    <row r="36" spans="1:22" s="18" customFormat="1" ht="16.5" customHeight="1" x14ac:dyDescent="0.25">
      <c r="A36" s="29"/>
      <c r="B36" s="27" t="s">
        <v>190</v>
      </c>
      <c r="C36" s="30"/>
      <c r="D36" s="30"/>
      <c r="E36" s="31"/>
      <c r="F36" s="102">
        <v>10</v>
      </c>
      <c r="G36" s="24" t="s">
        <v>211</v>
      </c>
      <c r="H36" s="147" t="s">
        <v>64</v>
      </c>
      <c r="I36" s="147"/>
      <c r="J36" s="102">
        <v>4</v>
      </c>
      <c r="K36" s="26" t="str">
        <f t="shared" si="1"/>
        <v>Botol</v>
      </c>
      <c r="L36" s="14">
        <v>12100</v>
      </c>
      <c r="M36" s="148">
        <f t="shared" si="2"/>
        <v>48400</v>
      </c>
      <c r="N36" s="148"/>
      <c r="P36" s="21"/>
      <c r="R36" s="99"/>
      <c r="T36" s="92"/>
      <c r="U36" s="92"/>
      <c r="V36" s="92"/>
    </row>
    <row r="37" spans="1:22" s="18" customFormat="1" ht="16.5" customHeight="1" x14ac:dyDescent="0.25">
      <c r="A37" s="29"/>
      <c r="B37" s="27" t="s">
        <v>191</v>
      </c>
      <c r="C37" s="30"/>
      <c r="D37" s="30"/>
      <c r="E37" s="31"/>
      <c r="F37" s="102">
        <v>6</v>
      </c>
      <c r="G37" s="24" t="s">
        <v>208</v>
      </c>
      <c r="H37" s="147" t="s">
        <v>64</v>
      </c>
      <c r="I37" s="147"/>
      <c r="J37" s="102">
        <v>6</v>
      </c>
      <c r="K37" s="26" t="str">
        <f t="shared" si="1"/>
        <v>Dus</v>
      </c>
      <c r="L37" s="14">
        <v>21800</v>
      </c>
      <c r="M37" s="148">
        <f t="shared" si="2"/>
        <v>130800</v>
      </c>
      <c r="N37" s="148"/>
      <c r="P37" s="21"/>
      <c r="R37" s="99"/>
      <c r="T37" s="92"/>
      <c r="U37" s="92"/>
      <c r="V37" s="92"/>
    </row>
    <row r="38" spans="1:22" s="18" customFormat="1" ht="16.5" customHeight="1" x14ac:dyDescent="0.25">
      <c r="A38" s="29"/>
      <c r="B38" s="27" t="s">
        <v>192</v>
      </c>
      <c r="C38" s="30"/>
      <c r="D38" s="30"/>
      <c r="E38" s="31"/>
      <c r="F38" s="102">
        <v>2</v>
      </c>
      <c r="G38" s="24" t="s">
        <v>208</v>
      </c>
      <c r="H38" s="147" t="s">
        <v>64</v>
      </c>
      <c r="I38" s="147"/>
      <c r="J38" s="102">
        <v>2</v>
      </c>
      <c r="K38" s="26" t="str">
        <f t="shared" si="1"/>
        <v>Dus</v>
      </c>
      <c r="L38" s="14">
        <v>108700</v>
      </c>
      <c r="M38" s="148">
        <f t="shared" si="2"/>
        <v>217400</v>
      </c>
      <c r="N38" s="148"/>
      <c r="P38" s="21"/>
      <c r="R38" s="99"/>
      <c r="T38" s="92"/>
      <c r="U38" s="92"/>
      <c r="V38" s="92"/>
    </row>
    <row r="39" spans="1:22" s="18" customFormat="1" ht="16.5" customHeight="1" x14ac:dyDescent="0.25">
      <c r="A39" s="29"/>
      <c r="B39" s="27" t="s">
        <v>193</v>
      </c>
      <c r="C39" s="30"/>
      <c r="D39" s="30"/>
      <c r="E39" s="31"/>
      <c r="F39" s="102">
        <v>10</v>
      </c>
      <c r="G39" s="24" t="s">
        <v>177</v>
      </c>
      <c r="H39" s="147" t="s">
        <v>64</v>
      </c>
      <c r="I39" s="147"/>
      <c r="J39" s="102">
        <v>4</v>
      </c>
      <c r="K39" s="26" t="str">
        <f t="shared" si="1"/>
        <v>Buah</v>
      </c>
      <c r="L39" s="14">
        <v>24200</v>
      </c>
      <c r="M39" s="148">
        <f t="shared" si="2"/>
        <v>96800</v>
      </c>
      <c r="N39" s="148"/>
      <c r="P39" s="21"/>
      <c r="R39" s="99"/>
      <c r="T39" s="92"/>
      <c r="U39" s="92"/>
      <c r="V39" s="92"/>
    </row>
    <row r="40" spans="1:22" s="18" customFormat="1" ht="16.5" customHeight="1" x14ac:dyDescent="0.25">
      <c r="A40" s="29"/>
      <c r="B40" s="27" t="s">
        <v>194</v>
      </c>
      <c r="C40" s="30"/>
      <c r="D40" s="30"/>
      <c r="E40" s="31"/>
      <c r="F40" s="102">
        <v>15</v>
      </c>
      <c r="G40" s="24" t="s">
        <v>208</v>
      </c>
      <c r="H40" s="147" t="s">
        <v>64</v>
      </c>
      <c r="I40" s="147"/>
      <c r="J40" s="102">
        <v>6</v>
      </c>
      <c r="K40" s="26" t="str">
        <f t="shared" si="1"/>
        <v>Dus</v>
      </c>
      <c r="L40" s="14">
        <v>18000</v>
      </c>
      <c r="M40" s="148">
        <f t="shared" si="2"/>
        <v>108000</v>
      </c>
      <c r="N40" s="148"/>
      <c r="P40" s="21"/>
      <c r="R40" s="99"/>
      <c r="T40" s="92"/>
      <c r="U40" s="92"/>
      <c r="V40" s="92"/>
    </row>
    <row r="41" spans="1:22" s="18" customFormat="1" ht="16.5" customHeight="1" x14ac:dyDescent="0.25">
      <c r="A41" s="29"/>
      <c r="B41" s="27" t="s">
        <v>195</v>
      </c>
      <c r="C41" s="30"/>
      <c r="D41" s="30"/>
      <c r="E41" s="31"/>
      <c r="F41" s="102">
        <v>15</v>
      </c>
      <c r="G41" s="24" t="s">
        <v>177</v>
      </c>
      <c r="H41" s="147" t="s">
        <v>64</v>
      </c>
      <c r="I41" s="147"/>
      <c r="J41" s="102">
        <v>5</v>
      </c>
      <c r="K41" s="26" t="str">
        <f t="shared" si="1"/>
        <v>Buah</v>
      </c>
      <c r="L41" s="14">
        <v>18000</v>
      </c>
      <c r="M41" s="148">
        <f t="shared" si="2"/>
        <v>90000</v>
      </c>
      <c r="N41" s="148"/>
      <c r="P41" s="21"/>
      <c r="R41" s="99"/>
      <c r="T41" s="92"/>
      <c r="U41" s="92"/>
      <c r="V41" s="92"/>
    </row>
    <row r="42" spans="1:22" s="18" customFormat="1" ht="16.5" customHeight="1" x14ac:dyDescent="0.25">
      <c r="A42" s="29"/>
      <c r="B42" s="27" t="s">
        <v>196</v>
      </c>
      <c r="C42" s="30"/>
      <c r="D42" s="30"/>
      <c r="E42" s="31"/>
      <c r="F42" s="102">
        <v>6</v>
      </c>
      <c r="G42" s="24" t="s">
        <v>208</v>
      </c>
      <c r="H42" s="147" t="s">
        <v>64</v>
      </c>
      <c r="I42" s="147"/>
      <c r="J42" s="102">
        <v>2</v>
      </c>
      <c r="K42" s="26" t="str">
        <f t="shared" si="1"/>
        <v>Dus</v>
      </c>
      <c r="L42" s="14">
        <v>54000</v>
      </c>
      <c r="M42" s="148">
        <f t="shared" si="2"/>
        <v>108000</v>
      </c>
      <c r="N42" s="148"/>
      <c r="P42" s="21"/>
      <c r="R42" s="99"/>
      <c r="T42" s="92"/>
      <c r="U42" s="92"/>
      <c r="V42" s="92"/>
    </row>
    <row r="43" spans="1:22" s="18" customFormat="1" ht="16.5" customHeight="1" x14ac:dyDescent="0.25">
      <c r="A43" s="29"/>
      <c r="B43" s="27" t="s">
        <v>197</v>
      </c>
      <c r="C43" s="30"/>
      <c r="D43" s="30"/>
      <c r="E43" s="31"/>
      <c r="F43" s="102">
        <v>10</v>
      </c>
      <c r="G43" s="24" t="s">
        <v>177</v>
      </c>
      <c r="H43" s="147" t="s">
        <v>64</v>
      </c>
      <c r="I43" s="147"/>
      <c r="J43" s="102">
        <v>2</v>
      </c>
      <c r="K43" s="26" t="str">
        <f t="shared" si="1"/>
        <v>Buah</v>
      </c>
      <c r="L43" s="14">
        <v>36300</v>
      </c>
      <c r="M43" s="148">
        <f t="shared" si="2"/>
        <v>72600</v>
      </c>
      <c r="N43" s="148"/>
      <c r="P43" s="21"/>
      <c r="R43" s="99"/>
      <c r="T43" s="92"/>
      <c r="U43" s="92"/>
      <c r="V43" s="92"/>
    </row>
    <row r="44" spans="1:22" s="18" customFormat="1" ht="16.5" customHeight="1" x14ac:dyDescent="0.25">
      <c r="A44" s="29"/>
      <c r="B44" s="27" t="s">
        <v>198</v>
      </c>
      <c r="C44" s="30"/>
      <c r="D44" s="30"/>
      <c r="E44" s="31"/>
      <c r="F44" s="102">
        <v>5</v>
      </c>
      <c r="G44" s="24" t="s">
        <v>177</v>
      </c>
      <c r="H44" s="147" t="s">
        <v>64</v>
      </c>
      <c r="I44" s="147"/>
      <c r="J44" s="102">
        <v>3</v>
      </c>
      <c r="K44" s="26" t="str">
        <f t="shared" si="1"/>
        <v>Buah</v>
      </c>
      <c r="L44" s="14">
        <v>80000</v>
      </c>
      <c r="M44" s="148">
        <f t="shared" si="2"/>
        <v>240000</v>
      </c>
      <c r="N44" s="148"/>
      <c r="P44" s="21"/>
      <c r="R44" s="99"/>
      <c r="T44" s="92"/>
      <c r="U44" s="92"/>
      <c r="V44" s="92"/>
    </row>
    <row r="45" spans="1:22" s="18" customFormat="1" ht="16.5" customHeight="1" x14ac:dyDescent="0.25">
      <c r="A45" s="29"/>
      <c r="B45" s="27" t="s">
        <v>199</v>
      </c>
      <c r="C45" s="30"/>
      <c r="D45" s="30"/>
      <c r="E45" s="31"/>
      <c r="F45" s="102">
        <v>6</v>
      </c>
      <c r="G45" s="24" t="s">
        <v>208</v>
      </c>
      <c r="H45" s="147" t="s">
        <v>64</v>
      </c>
      <c r="I45" s="147"/>
      <c r="J45" s="102">
        <v>3</v>
      </c>
      <c r="K45" s="26" t="str">
        <f t="shared" si="1"/>
        <v>Dus</v>
      </c>
      <c r="L45" s="14">
        <v>67000</v>
      </c>
      <c r="M45" s="148">
        <f t="shared" si="2"/>
        <v>201000</v>
      </c>
      <c r="N45" s="148"/>
      <c r="P45" s="21"/>
      <c r="R45" s="99"/>
      <c r="T45" s="92"/>
      <c r="U45" s="92"/>
      <c r="V45" s="92"/>
    </row>
    <row r="46" spans="1:22" s="18" customFormat="1" ht="16.5" customHeight="1" x14ac:dyDescent="0.25">
      <c r="A46" s="29"/>
      <c r="B46" s="27" t="s">
        <v>200</v>
      </c>
      <c r="C46" s="30"/>
      <c r="D46" s="30"/>
      <c r="E46" s="31"/>
      <c r="F46" s="102">
        <v>15</v>
      </c>
      <c r="G46" s="24" t="s">
        <v>208</v>
      </c>
      <c r="H46" s="147" t="s">
        <v>64</v>
      </c>
      <c r="I46" s="147"/>
      <c r="J46" s="102">
        <v>5</v>
      </c>
      <c r="K46" s="26" t="str">
        <f t="shared" si="1"/>
        <v>Dus</v>
      </c>
      <c r="L46" s="14">
        <v>27000</v>
      </c>
      <c r="M46" s="148">
        <f t="shared" si="2"/>
        <v>135000</v>
      </c>
      <c r="N46" s="148"/>
      <c r="P46" s="21"/>
      <c r="R46" s="99"/>
      <c r="T46" s="92"/>
      <c r="U46" s="92"/>
      <c r="V46" s="92"/>
    </row>
    <row r="47" spans="1:22" s="18" customFormat="1" ht="16.5" customHeight="1" x14ac:dyDescent="0.25">
      <c r="A47" s="29"/>
      <c r="B47" s="27" t="s">
        <v>201</v>
      </c>
      <c r="C47" s="30"/>
      <c r="D47" s="30"/>
      <c r="E47" s="31"/>
      <c r="F47" s="102">
        <v>30</v>
      </c>
      <c r="G47" s="24" t="s">
        <v>177</v>
      </c>
      <c r="H47" s="147" t="s">
        <v>64</v>
      </c>
      <c r="I47" s="147"/>
      <c r="J47" s="102">
        <v>10</v>
      </c>
      <c r="K47" s="26" t="str">
        <f t="shared" si="1"/>
        <v>Buah</v>
      </c>
      <c r="L47" s="14">
        <v>14500</v>
      </c>
      <c r="M47" s="148">
        <f t="shared" si="2"/>
        <v>145000</v>
      </c>
      <c r="N47" s="148"/>
      <c r="P47" s="21"/>
      <c r="R47" s="99"/>
      <c r="T47" s="92"/>
      <c r="U47" s="92"/>
      <c r="V47" s="92"/>
    </row>
    <row r="48" spans="1:22" s="18" customFormat="1" ht="16.5" customHeight="1" x14ac:dyDescent="0.25">
      <c r="A48" s="29"/>
      <c r="B48" s="27" t="s">
        <v>202</v>
      </c>
      <c r="C48" s="30"/>
      <c r="D48" s="30"/>
      <c r="E48" s="31"/>
      <c r="F48" s="102">
        <v>20</v>
      </c>
      <c r="G48" s="24" t="s">
        <v>212</v>
      </c>
      <c r="H48" s="147" t="s">
        <v>64</v>
      </c>
      <c r="I48" s="147"/>
      <c r="J48" s="102">
        <v>10</v>
      </c>
      <c r="K48" s="26" t="str">
        <f t="shared" si="1"/>
        <v>Pak</v>
      </c>
      <c r="L48" s="14">
        <v>24200</v>
      </c>
      <c r="M48" s="148">
        <f t="shared" si="2"/>
        <v>242000</v>
      </c>
      <c r="N48" s="148"/>
      <c r="P48" s="21"/>
      <c r="R48" s="99"/>
      <c r="T48" s="92"/>
      <c r="U48" s="92"/>
      <c r="V48" s="92"/>
    </row>
    <row r="49" spans="1:22" s="18" customFormat="1" ht="16.5" customHeight="1" x14ac:dyDescent="0.25">
      <c r="A49" s="29"/>
      <c r="B49" s="27" t="s">
        <v>203</v>
      </c>
      <c r="C49" s="30"/>
      <c r="D49" s="30"/>
      <c r="E49" s="31"/>
      <c r="F49" s="102">
        <v>20</v>
      </c>
      <c r="G49" s="24" t="s">
        <v>177</v>
      </c>
      <c r="H49" s="147" t="s">
        <v>64</v>
      </c>
      <c r="I49" s="147"/>
      <c r="J49" s="102">
        <v>10</v>
      </c>
      <c r="K49" s="26" t="str">
        <f t="shared" si="1"/>
        <v>Buah</v>
      </c>
      <c r="L49" s="14">
        <v>24200</v>
      </c>
      <c r="M49" s="148">
        <f t="shared" si="2"/>
        <v>242000</v>
      </c>
      <c r="N49" s="148"/>
      <c r="P49" s="21"/>
      <c r="R49" s="99"/>
      <c r="T49" s="92"/>
      <c r="U49" s="92"/>
      <c r="V49" s="92"/>
    </row>
    <row r="50" spans="1:22" s="18" customFormat="1" ht="16.5" customHeight="1" x14ac:dyDescent="0.25">
      <c r="A50" s="29"/>
      <c r="B50" s="27" t="s">
        <v>204</v>
      </c>
      <c r="C50" s="30"/>
      <c r="D50" s="30"/>
      <c r="E50" s="31"/>
      <c r="F50" s="102">
        <v>15</v>
      </c>
      <c r="G50" s="24" t="s">
        <v>208</v>
      </c>
      <c r="H50" s="147" t="s">
        <v>64</v>
      </c>
      <c r="I50" s="147"/>
      <c r="J50" s="102">
        <v>5</v>
      </c>
      <c r="K50" s="26" t="str">
        <f t="shared" si="1"/>
        <v>Dus</v>
      </c>
      <c r="L50" s="14">
        <v>38000</v>
      </c>
      <c r="M50" s="148">
        <f t="shared" si="2"/>
        <v>190000</v>
      </c>
      <c r="N50" s="148"/>
      <c r="P50" s="21"/>
      <c r="R50" s="99"/>
      <c r="T50" s="92"/>
      <c r="U50" s="92"/>
      <c r="V50" s="92"/>
    </row>
    <row r="51" spans="1:22" s="18" customFormat="1" ht="16.5" customHeight="1" x14ac:dyDescent="0.25">
      <c r="A51" s="29"/>
      <c r="B51" s="27" t="s">
        <v>205</v>
      </c>
      <c r="C51" s="30"/>
      <c r="D51" s="30"/>
      <c r="E51" s="31"/>
      <c r="F51" s="102">
        <v>500</v>
      </c>
      <c r="G51" s="24" t="s">
        <v>177</v>
      </c>
      <c r="H51" s="147" t="s">
        <v>64</v>
      </c>
      <c r="I51" s="147"/>
      <c r="J51" s="102">
        <v>200</v>
      </c>
      <c r="K51" s="26" t="str">
        <f t="shared" si="1"/>
        <v>Buah</v>
      </c>
      <c r="L51" s="14">
        <v>2600</v>
      </c>
      <c r="M51" s="148">
        <f t="shared" si="2"/>
        <v>520000</v>
      </c>
      <c r="N51" s="148"/>
      <c r="P51" s="21"/>
      <c r="R51" s="99"/>
      <c r="T51" s="92"/>
      <c r="U51" s="92"/>
      <c r="V51" s="92"/>
    </row>
    <row r="52" spans="1:22" s="18" customFormat="1" ht="16.5" customHeight="1" x14ac:dyDescent="0.25">
      <c r="A52" s="29"/>
      <c r="B52" s="27" t="s">
        <v>202</v>
      </c>
      <c r="C52" s="30"/>
      <c r="D52" s="30"/>
      <c r="E52" s="31"/>
      <c r="F52" s="102">
        <v>500</v>
      </c>
      <c r="G52" s="24" t="s">
        <v>177</v>
      </c>
      <c r="H52" s="147" t="s">
        <v>64</v>
      </c>
      <c r="I52" s="147"/>
      <c r="J52" s="102">
        <v>200</v>
      </c>
      <c r="K52" s="26" t="str">
        <f t="shared" si="1"/>
        <v>Buah</v>
      </c>
      <c r="L52" s="14">
        <v>3200</v>
      </c>
      <c r="M52" s="148">
        <f t="shared" si="2"/>
        <v>640000</v>
      </c>
      <c r="N52" s="148"/>
      <c r="P52" s="21"/>
      <c r="R52" s="99"/>
      <c r="T52" s="92"/>
      <c r="U52" s="92"/>
      <c r="V52" s="92"/>
    </row>
    <row r="53" spans="1:22" s="18" customFormat="1" ht="16.5" customHeight="1" x14ac:dyDescent="0.25">
      <c r="A53" s="29"/>
      <c r="B53" s="27" t="s">
        <v>206</v>
      </c>
      <c r="C53" s="30"/>
      <c r="D53" s="30"/>
      <c r="E53" s="31"/>
      <c r="F53" s="102">
        <v>15</v>
      </c>
      <c r="G53" s="24" t="s">
        <v>211</v>
      </c>
      <c r="H53" s="147" t="s">
        <v>64</v>
      </c>
      <c r="I53" s="147"/>
      <c r="J53" s="102">
        <v>5</v>
      </c>
      <c r="K53" s="26" t="str">
        <f t="shared" si="1"/>
        <v>Botol</v>
      </c>
      <c r="L53" s="14">
        <v>110000</v>
      </c>
      <c r="M53" s="148">
        <f t="shared" si="2"/>
        <v>550000</v>
      </c>
      <c r="N53" s="148"/>
      <c r="P53" s="21"/>
      <c r="R53" s="99"/>
      <c r="T53" s="92"/>
      <c r="U53" s="92"/>
      <c r="V53" s="92"/>
    </row>
    <row r="54" spans="1:22" s="18" customFormat="1" ht="16.5" customHeight="1" x14ac:dyDescent="0.25">
      <c r="A54" s="29"/>
      <c r="B54" s="27" t="s">
        <v>207</v>
      </c>
      <c r="C54" s="30"/>
      <c r="D54" s="30"/>
      <c r="E54" s="31"/>
      <c r="F54" s="102">
        <v>30</v>
      </c>
      <c r="G54" s="24" t="s">
        <v>208</v>
      </c>
      <c r="H54" s="147" t="s">
        <v>64</v>
      </c>
      <c r="I54" s="147"/>
      <c r="J54" s="102">
        <v>10</v>
      </c>
      <c r="K54" s="26" t="str">
        <f t="shared" si="1"/>
        <v>Dus</v>
      </c>
      <c r="L54" s="14">
        <v>60400</v>
      </c>
      <c r="M54" s="148">
        <f t="shared" si="2"/>
        <v>604000</v>
      </c>
      <c r="N54" s="148"/>
      <c r="P54" s="21"/>
      <c r="R54" s="99"/>
      <c r="T54" s="92"/>
      <c r="U54" s="92"/>
      <c r="V54" s="92"/>
    </row>
    <row r="55" spans="1:22" s="18" customFormat="1" x14ac:dyDescent="0.25">
      <c r="A55" s="29"/>
      <c r="B55" s="39"/>
      <c r="C55" s="48"/>
      <c r="D55" s="30"/>
      <c r="E55" s="31"/>
      <c r="F55" s="102"/>
      <c r="G55" s="24"/>
      <c r="H55" s="147"/>
      <c r="I55" s="147"/>
      <c r="J55" s="102"/>
      <c r="K55" s="26"/>
      <c r="L55" s="14"/>
      <c r="M55" s="148"/>
      <c r="N55" s="148"/>
      <c r="R55" s="99"/>
    </row>
    <row r="56" spans="1:22" s="18" customFormat="1" x14ac:dyDescent="0.25">
      <c r="A56" s="29"/>
      <c r="B56" s="144" t="s">
        <v>213</v>
      </c>
      <c r="C56" s="145"/>
      <c r="D56" s="145"/>
      <c r="E56" s="146"/>
      <c r="F56" s="102"/>
      <c r="G56" s="24"/>
      <c r="H56" s="147"/>
      <c r="I56" s="147"/>
      <c r="J56" s="102"/>
      <c r="K56" s="26"/>
      <c r="L56" s="14"/>
      <c r="M56" s="149">
        <f>SUM(M57:N58)</f>
        <v>2810000</v>
      </c>
      <c r="N56" s="149"/>
      <c r="R56" s="99"/>
    </row>
    <row r="57" spans="1:22" s="18" customFormat="1" x14ac:dyDescent="0.25">
      <c r="A57" s="29"/>
      <c r="B57" s="27" t="s">
        <v>214</v>
      </c>
      <c r="C57" s="48"/>
      <c r="D57" s="30"/>
      <c r="E57" s="31"/>
      <c r="F57" s="102">
        <v>4</v>
      </c>
      <c r="G57" s="101" t="s">
        <v>216</v>
      </c>
      <c r="H57" s="147" t="s">
        <v>64</v>
      </c>
      <c r="I57" s="147"/>
      <c r="J57" s="102">
        <v>1</v>
      </c>
      <c r="K57" s="26" t="str">
        <f t="shared" ref="K57:K58" si="3">G57</f>
        <v>Rim</v>
      </c>
      <c r="L57" s="14" t="s">
        <v>217</v>
      </c>
      <c r="M57" s="148">
        <f t="shared" ref="M57:M64" si="4">J57*L57</f>
        <v>60000</v>
      </c>
      <c r="N57" s="148"/>
      <c r="R57" s="99"/>
    </row>
    <row r="58" spans="1:22" s="18" customFormat="1" x14ac:dyDescent="0.25">
      <c r="A58" s="29"/>
      <c r="B58" s="27" t="s">
        <v>215</v>
      </c>
      <c r="C58" s="48"/>
      <c r="D58" s="30"/>
      <c r="E58" s="31"/>
      <c r="F58" s="102">
        <v>200</v>
      </c>
      <c r="G58" s="101" t="s">
        <v>216</v>
      </c>
      <c r="H58" s="147" t="s">
        <v>64</v>
      </c>
      <c r="I58" s="147"/>
      <c r="J58" s="102">
        <v>50</v>
      </c>
      <c r="K58" s="26" t="str">
        <f t="shared" si="3"/>
        <v>Rim</v>
      </c>
      <c r="L58" s="14" t="s">
        <v>218</v>
      </c>
      <c r="M58" s="148">
        <f t="shared" si="4"/>
        <v>2750000</v>
      </c>
      <c r="N58" s="148"/>
      <c r="R58" s="99"/>
    </row>
    <row r="59" spans="1:22" s="18" customFormat="1" x14ac:dyDescent="0.25">
      <c r="A59" s="29"/>
      <c r="B59" s="39"/>
      <c r="C59" s="48"/>
      <c r="D59" s="30"/>
      <c r="E59" s="31"/>
      <c r="F59" s="102"/>
      <c r="G59" s="24"/>
      <c r="H59" s="147"/>
      <c r="I59" s="147"/>
      <c r="J59" s="102"/>
      <c r="K59" s="26"/>
      <c r="L59" s="14"/>
      <c r="M59" s="148"/>
      <c r="N59" s="148"/>
      <c r="R59" s="99"/>
    </row>
    <row r="60" spans="1:22" s="18" customFormat="1" x14ac:dyDescent="0.25">
      <c r="A60" s="29"/>
      <c r="B60" s="144" t="s">
        <v>219</v>
      </c>
      <c r="C60" s="145"/>
      <c r="D60" s="145"/>
      <c r="E60" s="146"/>
      <c r="F60" s="102"/>
      <c r="G60" s="24"/>
      <c r="H60" s="147"/>
      <c r="I60" s="147"/>
      <c r="J60" s="102"/>
      <c r="K60" s="26"/>
      <c r="L60" s="14"/>
      <c r="M60" s="149">
        <f>SUM(M61:N63)</f>
        <v>1300500</v>
      </c>
      <c r="N60" s="149"/>
      <c r="R60" s="99"/>
    </row>
    <row r="61" spans="1:22" s="18" customFormat="1" x14ac:dyDescent="0.25">
      <c r="A61" s="29"/>
      <c r="B61" s="27" t="s">
        <v>167</v>
      </c>
      <c r="C61" s="48"/>
      <c r="D61" s="30"/>
      <c r="E61" s="31"/>
      <c r="F61" s="102">
        <v>10</v>
      </c>
      <c r="G61" s="24" t="s">
        <v>222</v>
      </c>
      <c r="H61" s="147" t="s">
        <v>64</v>
      </c>
      <c r="I61" s="147"/>
      <c r="J61" s="102">
        <v>10</v>
      </c>
      <c r="K61" s="26" t="str">
        <f t="shared" ref="K61:K63" si="5">G61</f>
        <v>Buku</v>
      </c>
      <c r="L61" s="14">
        <v>12100</v>
      </c>
      <c r="M61" s="148">
        <f t="shared" si="4"/>
        <v>121000</v>
      </c>
      <c r="N61" s="148"/>
      <c r="R61" s="99"/>
    </row>
    <row r="62" spans="1:22" s="18" customFormat="1" x14ac:dyDescent="0.25">
      <c r="A62" s="29"/>
      <c r="B62" s="27" t="s">
        <v>220</v>
      </c>
      <c r="C62" s="48"/>
      <c r="D62" s="30"/>
      <c r="E62" s="31"/>
      <c r="F62" s="102">
        <v>5</v>
      </c>
      <c r="G62" s="24" t="s">
        <v>142</v>
      </c>
      <c r="H62" s="147" t="s">
        <v>64</v>
      </c>
      <c r="I62" s="147"/>
      <c r="J62" s="102">
        <v>5</v>
      </c>
      <c r="K62" s="26" t="str">
        <f t="shared" si="5"/>
        <v>Paket</v>
      </c>
      <c r="L62" s="14">
        <v>145900</v>
      </c>
      <c r="M62" s="148">
        <f t="shared" si="4"/>
        <v>729500</v>
      </c>
      <c r="N62" s="148"/>
      <c r="R62" s="99"/>
    </row>
    <row r="63" spans="1:22" s="18" customFormat="1" x14ac:dyDescent="0.25">
      <c r="A63" s="29"/>
      <c r="B63" s="27" t="s">
        <v>221</v>
      </c>
      <c r="C63" s="48"/>
      <c r="D63" s="30"/>
      <c r="E63" s="31"/>
      <c r="F63" s="102">
        <v>3000</v>
      </c>
      <c r="G63" s="24" t="s">
        <v>223</v>
      </c>
      <c r="H63" s="147" t="s">
        <v>64</v>
      </c>
      <c r="I63" s="147"/>
      <c r="J63" s="102">
        <v>1500</v>
      </c>
      <c r="K63" s="26" t="str">
        <f t="shared" si="5"/>
        <v>Lembar</v>
      </c>
      <c r="L63" s="14">
        <v>300</v>
      </c>
      <c r="M63" s="148">
        <f t="shared" si="4"/>
        <v>450000</v>
      </c>
      <c r="N63" s="148"/>
      <c r="R63" s="99"/>
    </row>
    <row r="64" spans="1:22" s="18" customFormat="1" x14ac:dyDescent="0.25">
      <c r="A64" s="29"/>
      <c r="B64" s="39"/>
      <c r="C64" s="48"/>
      <c r="D64" s="30"/>
      <c r="E64" s="31"/>
      <c r="F64" s="23"/>
      <c r="G64" s="24"/>
      <c r="H64" s="147"/>
      <c r="I64" s="147"/>
      <c r="J64" s="28"/>
      <c r="K64" s="26"/>
      <c r="L64" s="14"/>
      <c r="M64" s="148">
        <f t="shared" si="4"/>
        <v>0</v>
      </c>
      <c r="N64" s="148"/>
      <c r="R64" s="99"/>
    </row>
    <row r="65" spans="1:18" s="18" customFormat="1" x14ac:dyDescent="0.25">
      <c r="A65" s="29"/>
      <c r="B65" s="144" t="s">
        <v>224</v>
      </c>
      <c r="C65" s="145"/>
      <c r="D65" s="145"/>
      <c r="E65" s="146"/>
      <c r="F65" s="23"/>
      <c r="G65" s="24"/>
      <c r="H65" s="147"/>
      <c r="I65" s="147"/>
      <c r="J65" s="28"/>
      <c r="K65" s="26"/>
      <c r="L65" s="14"/>
      <c r="M65" s="149">
        <f>M66</f>
        <v>250000</v>
      </c>
      <c r="N65" s="149"/>
      <c r="R65" s="99"/>
    </row>
    <row r="66" spans="1:18" s="18" customFormat="1" x14ac:dyDescent="0.25">
      <c r="A66" s="29"/>
      <c r="B66" s="39" t="s">
        <v>225</v>
      </c>
      <c r="C66" s="48"/>
      <c r="D66" s="30"/>
      <c r="E66" s="31"/>
      <c r="F66" s="36">
        <v>50</v>
      </c>
      <c r="G66" s="24" t="s">
        <v>177</v>
      </c>
      <c r="H66" s="147" t="s">
        <v>64</v>
      </c>
      <c r="I66" s="147"/>
      <c r="J66" s="102">
        <v>25</v>
      </c>
      <c r="K66" s="26" t="str">
        <f t="shared" ref="K66" si="6">G66</f>
        <v>Buah</v>
      </c>
      <c r="L66" s="14">
        <v>10000</v>
      </c>
      <c r="M66" s="148">
        <f t="shared" ref="M66" si="7">J66*L66</f>
        <v>250000</v>
      </c>
      <c r="N66" s="148"/>
      <c r="R66" s="99"/>
    </row>
    <row r="67" spans="1:18" s="18" customFormat="1" x14ac:dyDescent="0.25">
      <c r="A67" s="29"/>
      <c r="B67" s="33"/>
      <c r="C67" s="30"/>
      <c r="D67" s="30"/>
      <c r="E67" s="31"/>
      <c r="F67" s="23"/>
      <c r="G67" s="24"/>
      <c r="H67" s="20"/>
      <c r="I67" s="34"/>
      <c r="J67" s="28"/>
      <c r="K67" s="26"/>
      <c r="L67" s="14"/>
      <c r="M67" s="150"/>
      <c r="N67" s="151"/>
      <c r="R67" s="99"/>
    </row>
    <row r="68" spans="1:18" s="18" customFormat="1" x14ac:dyDescent="0.25">
      <c r="A68" s="29"/>
      <c r="B68" s="144" t="s">
        <v>226</v>
      </c>
      <c r="C68" s="145"/>
      <c r="D68" s="145"/>
      <c r="E68" s="146"/>
      <c r="F68" s="23"/>
      <c r="G68" s="24"/>
      <c r="H68" s="152"/>
      <c r="I68" s="153"/>
      <c r="J68" s="25"/>
      <c r="K68" s="26"/>
      <c r="L68" s="14"/>
      <c r="M68" s="155">
        <f>SUM(M69:N70)</f>
        <v>793800</v>
      </c>
      <c r="N68" s="155"/>
      <c r="R68" s="99"/>
    </row>
    <row r="69" spans="1:18" s="18" customFormat="1" x14ac:dyDescent="0.25">
      <c r="A69" s="29"/>
      <c r="B69" s="27" t="s">
        <v>227</v>
      </c>
      <c r="C69" s="10"/>
      <c r="D69" s="10"/>
      <c r="E69" s="11"/>
      <c r="F69" s="36">
        <v>2</v>
      </c>
      <c r="G69" s="24" t="s">
        <v>177</v>
      </c>
      <c r="H69" s="147" t="s">
        <v>64</v>
      </c>
      <c r="I69" s="147"/>
      <c r="J69" s="102">
        <v>2</v>
      </c>
      <c r="K69" s="26" t="str">
        <f t="shared" ref="K69:K70" si="8">G69</f>
        <v>Buah</v>
      </c>
      <c r="L69" s="14">
        <v>289900</v>
      </c>
      <c r="M69" s="148">
        <f t="shared" ref="M69:M70" si="9">J69*L69</f>
        <v>579800</v>
      </c>
      <c r="N69" s="148"/>
      <c r="R69" s="99"/>
    </row>
    <row r="70" spans="1:18" s="18" customFormat="1" x14ac:dyDescent="0.25">
      <c r="A70" s="29"/>
      <c r="B70" s="27" t="s">
        <v>228</v>
      </c>
      <c r="C70" s="10"/>
      <c r="D70" s="10"/>
      <c r="E70" s="11"/>
      <c r="F70" s="36">
        <v>6</v>
      </c>
      <c r="G70" s="24" t="s">
        <v>177</v>
      </c>
      <c r="H70" s="147" t="s">
        <v>64</v>
      </c>
      <c r="I70" s="147"/>
      <c r="J70" s="102">
        <v>2</v>
      </c>
      <c r="K70" s="26" t="str">
        <f t="shared" si="8"/>
        <v>Buah</v>
      </c>
      <c r="L70" s="14">
        <v>107000</v>
      </c>
      <c r="M70" s="148">
        <f t="shared" si="9"/>
        <v>214000</v>
      </c>
      <c r="N70" s="148"/>
      <c r="R70" s="99"/>
    </row>
    <row r="71" spans="1:18" s="18" customFormat="1" x14ac:dyDescent="0.25">
      <c r="A71" s="29"/>
      <c r="B71" s="27"/>
      <c r="C71" s="10"/>
      <c r="D71" s="10"/>
      <c r="E71" s="11"/>
      <c r="F71" s="36"/>
      <c r="G71" s="24"/>
      <c r="H71" s="20"/>
      <c r="I71" s="34"/>
      <c r="J71" s="37"/>
      <c r="K71" s="26"/>
      <c r="L71" s="14"/>
      <c r="M71" s="93"/>
      <c r="N71" s="96"/>
      <c r="R71" s="99"/>
    </row>
    <row r="72" spans="1:18" s="18" customFormat="1" x14ac:dyDescent="0.25">
      <c r="A72" s="29"/>
      <c r="B72" s="144" t="s">
        <v>229</v>
      </c>
      <c r="C72" s="145"/>
      <c r="D72" s="145"/>
      <c r="E72" s="146"/>
      <c r="F72" s="23"/>
      <c r="G72" s="24"/>
      <c r="H72" s="152"/>
      <c r="I72" s="153"/>
      <c r="J72" s="25"/>
      <c r="K72" s="26"/>
      <c r="L72" s="14"/>
      <c r="M72" s="149">
        <f>SUM(M73:N92)</f>
        <v>1923100</v>
      </c>
      <c r="N72" s="149"/>
      <c r="R72" s="99"/>
    </row>
    <row r="73" spans="1:18" s="18" customFormat="1" x14ac:dyDescent="0.25">
      <c r="A73" s="29"/>
      <c r="B73" s="27" t="s">
        <v>230</v>
      </c>
      <c r="C73" s="10"/>
      <c r="D73" s="10"/>
      <c r="E73" s="11"/>
      <c r="F73" s="36">
        <v>10</v>
      </c>
      <c r="G73" s="24" t="s">
        <v>249</v>
      </c>
      <c r="H73" s="147" t="s">
        <v>64</v>
      </c>
      <c r="I73" s="147"/>
      <c r="J73" s="102">
        <v>2</v>
      </c>
      <c r="K73" s="26" t="str">
        <f>G73</f>
        <v>Ikat</v>
      </c>
      <c r="L73" s="14">
        <v>7200</v>
      </c>
      <c r="M73" s="148">
        <f>J73*L73</f>
        <v>14400</v>
      </c>
      <c r="N73" s="148"/>
      <c r="R73" s="99"/>
    </row>
    <row r="74" spans="1:18" s="18" customFormat="1" x14ac:dyDescent="0.25">
      <c r="A74" s="29"/>
      <c r="B74" s="27" t="s">
        <v>231</v>
      </c>
      <c r="C74" s="10"/>
      <c r="D74" s="10"/>
      <c r="E74" s="11"/>
      <c r="F74" s="36">
        <v>10</v>
      </c>
      <c r="G74" s="24" t="s">
        <v>177</v>
      </c>
      <c r="H74" s="147" t="s">
        <v>64</v>
      </c>
      <c r="I74" s="147"/>
      <c r="J74" s="102">
        <v>4</v>
      </c>
      <c r="K74" s="26" t="str">
        <f t="shared" ref="K74:K92" si="10">G74</f>
        <v>Buah</v>
      </c>
      <c r="L74" s="14">
        <v>11000</v>
      </c>
      <c r="M74" s="148">
        <f t="shared" ref="M74:M92" si="11">J74*L74</f>
        <v>44000</v>
      </c>
      <c r="N74" s="148"/>
      <c r="R74" s="99"/>
    </row>
    <row r="75" spans="1:18" s="18" customFormat="1" x14ac:dyDescent="0.25">
      <c r="A75" s="29"/>
      <c r="B75" s="27" t="s">
        <v>232</v>
      </c>
      <c r="C75" s="10"/>
      <c r="D75" s="10"/>
      <c r="E75" s="11"/>
      <c r="F75" s="36">
        <v>4</v>
      </c>
      <c r="G75" s="87" t="s">
        <v>177</v>
      </c>
      <c r="H75" s="147" t="s">
        <v>64</v>
      </c>
      <c r="I75" s="147"/>
      <c r="J75" s="102">
        <v>1</v>
      </c>
      <c r="K75" s="26" t="str">
        <f t="shared" si="10"/>
        <v>Buah</v>
      </c>
      <c r="L75" s="14">
        <v>28600</v>
      </c>
      <c r="M75" s="148">
        <f t="shared" si="11"/>
        <v>28600</v>
      </c>
      <c r="N75" s="148"/>
      <c r="R75" s="99"/>
    </row>
    <row r="76" spans="1:18" s="18" customFormat="1" x14ac:dyDescent="0.25">
      <c r="A76" s="29"/>
      <c r="B76" s="27" t="s">
        <v>166</v>
      </c>
      <c r="C76" s="10"/>
      <c r="D76" s="10"/>
      <c r="E76" s="11"/>
      <c r="F76" s="36">
        <v>10</v>
      </c>
      <c r="G76" s="24" t="s">
        <v>177</v>
      </c>
      <c r="H76" s="147" t="s">
        <v>64</v>
      </c>
      <c r="I76" s="147"/>
      <c r="J76" s="102">
        <v>4</v>
      </c>
      <c r="K76" s="26" t="str">
        <f t="shared" si="10"/>
        <v>Buah</v>
      </c>
      <c r="L76" s="14">
        <v>13700</v>
      </c>
      <c r="M76" s="148">
        <f t="shared" si="11"/>
        <v>54800</v>
      </c>
      <c r="N76" s="148"/>
      <c r="R76" s="99"/>
    </row>
    <row r="77" spans="1:18" s="18" customFormat="1" x14ac:dyDescent="0.25">
      <c r="A77" s="29"/>
      <c r="B77" s="27" t="s">
        <v>233</v>
      </c>
      <c r="C77" s="10"/>
      <c r="D77" s="10"/>
      <c r="E77" s="11"/>
      <c r="F77" s="36">
        <v>10</v>
      </c>
      <c r="G77" s="24" t="s">
        <v>177</v>
      </c>
      <c r="H77" s="147" t="s">
        <v>64</v>
      </c>
      <c r="I77" s="147"/>
      <c r="J77" s="102">
        <v>4</v>
      </c>
      <c r="K77" s="26" t="str">
        <f t="shared" si="10"/>
        <v>Buah</v>
      </c>
      <c r="L77" s="14">
        <v>13700</v>
      </c>
      <c r="M77" s="148">
        <f t="shared" si="11"/>
        <v>54800</v>
      </c>
      <c r="N77" s="148"/>
      <c r="R77" s="99"/>
    </row>
    <row r="78" spans="1:18" s="18" customFormat="1" x14ac:dyDescent="0.25">
      <c r="A78" s="29"/>
      <c r="B78" s="27" t="s">
        <v>234</v>
      </c>
      <c r="C78" s="10"/>
      <c r="D78" s="10"/>
      <c r="E78" s="11"/>
      <c r="F78" s="36">
        <v>8</v>
      </c>
      <c r="G78" s="87" t="s">
        <v>177</v>
      </c>
      <c r="H78" s="147" t="s">
        <v>64</v>
      </c>
      <c r="I78" s="147"/>
      <c r="J78" s="102">
        <v>2</v>
      </c>
      <c r="K78" s="26" t="str">
        <f t="shared" si="10"/>
        <v>Buah</v>
      </c>
      <c r="L78" s="14">
        <v>17400</v>
      </c>
      <c r="M78" s="148">
        <f t="shared" si="11"/>
        <v>34800</v>
      </c>
      <c r="N78" s="148"/>
      <c r="R78" s="99"/>
    </row>
    <row r="79" spans="1:18" s="18" customFormat="1" x14ac:dyDescent="0.25">
      <c r="A79" s="29"/>
      <c r="B79" s="27" t="s">
        <v>235</v>
      </c>
      <c r="C79" s="10"/>
      <c r="D79" s="10"/>
      <c r="E79" s="11"/>
      <c r="F79" s="36">
        <v>6</v>
      </c>
      <c r="G79" s="24" t="s">
        <v>177</v>
      </c>
      <c r="H79" s="147" t="s">
        <v>64</v>
      </c>
      <c r="I79" s="147"/>
      <c r="J79" s="102">
        <v>2</v>
      </c>
      <c r="K79" s="26" t="str">
        <f t="shared" si="10"/>
        <v>Buah</v>
      </c>
      <c r="L79" s="14">
        <v>25400</v>
      </c>
      <c r="M79" s="148">
        <f t="shared" si="11"/>
        <v>50800</v>
      </c>
      <c r="N79" s="148"/>
      <c r="R79" s="99"/>
    </row>
    <row r="80" spans="1:18" s="18" customFormat="1" x14ac:dyDescent="0.25">
      <c r="A80" s="29"/>
      <c r="B80" s="27" t="s">
        <v>236</v>
      </c>
      <c r="C80" s="10"/>
      <c r="D80" s="10"/>
      <c r="E80" s="11"/>
      <c r="F80" s="36">
        <v>10</v>
      </c>
      <c r="G80" s="24" t="s">
        <v>177</v>
      </c>
      <c r="H80" s="147" t="s">
        <v>64</v>
      </c>
      <c r="I80" s="147"/>
      <c r="J80" s="102">
        <v>4</v>
      </c>
      <c r="K80" s="26" t="str">
        <f t="shared" si="10"/>
        <v>Buah</v>
      </c>
      <c r="L80" s="14">
        <v>16900</v>
      </c>
      <c r="M80" s="148">
        <f t="shared" si="11"/>
        <v>67600</v>
      </c>
      <c r="N80" s="148"/>
      <c r="R80" s="99"/>
    </row>
    <row r="81" spans="1:23" s="18" customFormat="1" x14ac:dyDescent="0.25">
      <c r="A81" s="29"/>
      <c r="B81" s="27" t="s">
        <v>237</v>
      </c>
      <c r="C81" s="10"/>
      <c r="D81" s="10"/>
      <c r="E81" s="11"/>
      <c r="F81" s="36">
        <v>10</v>
      </c>
      <c r="G81" s="24" t="s">
        <v>177</v>
      </c>
      <c r="H81" s="147" t="s">
        <v>64</v>
      </c>
      <c r="I81" s="147"/>
      <c r="J81" s="102">
        <v>4</v>
      </c>
      <c r="K81" s="26" t="str">
        <f t="shared" si="10"/>
        <v>Buah</v>
      </c>
      <c r="L81" s="14">
        <v>17200</v>
      </c>
      <c r="M81" s="148">
        <f t="shared" si="11"/>
        <v>68800</v>
      </c>
      <c r="N81" s="148"/>
      <c r="R81" s="99"/>
    </row>
    <row r="82" spans="1:23" s="18" customFormat="1" x14ac:dyDescent="0.25">
      <c r="A82" s="29"/>
      <c r="B82" s="27" t="s">
        <v>238</v>
      </c>
      <c r="C82" s="10"/>
      <c r="D82" s="10"/>
      <c r="E82" s="11"/>
      <c r="F82" s="36">
        <v>15</v>
      </c>
      <c r="G82" s="24" t="s">
        <v>177</v>
      </c>
      <c r="H82" s="147" t="s">
        <v>64</v>
      </c>
      <c r="I82" s="147"/>
      <c r="J82" s="102">
        <v>5</v>
      </c>
      <c r="K82" s="26" t="str">
        <f t="shared" si="10"/>
        <v>Buah</v>
      </c>
      <c r="L82" s="14">
        <v>11700</v>
      </c>
      <c r="M82" s="148">
        <f t="shared" si="11"/>
        <v>58500</v>
      </c>
      <c r="N82" s="148"/>
      <c r="R82" s="99"/>
    </row>
    <row r="83" spans="1:23" s="18" customFormat="1" x14ac:dyDescent="0.25">
      <c r="A83" s="29"/>
      <c r="B83" s="27" t="s">
        <v>239</v>
      </c>
      <c r="C83" s="10"/>
      <c r="D83" s="10"/>
      <c r="E83" s="11"/>
      <c r="F83" s="36">
        <v>12</v>
      </c>
      <c r="G83" s="87" t="s">
        <v>177</v>
      </c>
      <c r="H83" s="147" t="s">
        <v>64</v>
      </c>
      <c r="I83" s="147"/>
      <c r="J83" s="102">
        <v>6</v>
      </c>
      <c r="K83" s="26" t="str">
        <f t="shared" si="10"/>
        <v>Buah</v>
      </c>
      <c r="L83" s="14">
        <v>21700</v>
      </c>
      <c r="M83" s="148">
        <f t="shared" si="11"/>
        <v>130200</v>
      </c>
      <c r="N83" s="148"/>
      <c r="R83" s="99"/>
    </row>
    <row r="84" spans="1:23" s="18" customFormat="1" x14ac:dyDescent="0.25">
      <c r="A84" s="29"/>
      <c r="B84" s="27" t="s">
        <v>240</v>
      </c>
      <c r="C84" s="10"/>
      <c r="D84" s="10"/>
      <c r="E84" s="11"/>
      <c r="F84" s="36">
        <v>6</v>
      </c>
      <c r="G84" s="24" t="s">
        <v>177</v>
      </c>
      <c r="H84" s="147" t="s">
        <v>64</v>
      </c>
      <c r="I84" s="147"/>
      <c r="J84" s="102">
        <v>3</v>
      </c>
      <c r="K84" s="26" t="str">
        <f t="shared" si="10"/>
        <v>Buah</v>
      </c>
      <c r="L84" s="14">
        <v>48600</v>
      </c>
      <c r="M84" s="148">
        <f t="shared" si="11"/>
        <v>145800</v>
      </c>
      <c r="N84" s="148"/>
    </row>
    <row r="85" spans="1:23" s="18" customFormat="1" x14ac:dyDescent="0.25">
      <c r="A85" s="29"/>
      <c r="B85" s="27" t="s">
        <v>241</v>
      </c>
      <c r="C85" s="10"/>
      <c r="D85" s="10"/>
      <c r="E85" s="11"/>
      <c r="F85" s="36">
        <v>15</v>
      </c>
      <c r="G85" s="24" t="s">
        <v>211</v>
      </c>
      <c r="H85" s="147" t="s">
        <v>64</v>
      </c>
      <c r="I85" s="147"/>
      <c r="J85" s="102">
        <v>4</v>
      </c>
      <c r="K85" s="26" t="str">
        <f t="shared" si="10"/>
        <v>Botol</v>
      </c>
      <c r="L85" s="14">
        <v>20400</v>
      </c>
      <c r="M85" s="148">
        <f t="shared" si="11"/>
        <v>81600</v>
      </c>
      <c r="N85" s="148"/>
      <c r="R85" s="99"/>
      <c r="V85" s="99"/>
      <c r="W85" s="99"/>
    </row>
    <row r="86" spans="1:23" s="18" customFormat="1" x14ac:dyDescent="0.25">
      <c r="A86" s="29"/>
      <c r="B86" s="27" t="s">
        <v>242</v>
      </c>
      <c r="C86" s="10"/>
      <c r="D86" s="10"/>
      <c r="E86" s="11"/>
      <c r="F86" s="36">
        <v>20</v>
      </c>
      <c r="G86" s="24" t="s">
        <v>177</v>
      </c>
      <c r="H86" s="147" t="s">
        <v>64</v>
      </c>
      <c r="I86" s="147"/>
      <c r="J86" s="102">
        <v>5</v>
      </c>
      <c r="K86" s="26" t="str">
        <f t="shared" si="10"/>
        <v>Buah</v>
      </c>
      <c r="L86" s="14">
        <v>17000</v>
      </c>
      <c r="M86" s="148">
        <f t="shared" si="11"/>
        <v>85000</v>
      </c>
      <c r="N86" s="148"/>
      <c r="R86" s="99"/>
      <c r="V86" s="99"/>
      <c r="W86" s="99"/>
    </row>
    <row r="87" spans="1:23" s="18" customFormat="1" x14ac:dyDescent="0.25">
      <c r="A87" s="29"/>
      <c r="B87" s="27" t="s">
        <v>243</v>
      </c>
      <c r="C87" s="10"/>
      <c r="D87" s="10"/>
      <c r="E87" s="11"/>
      <c r="F87" s="36">
        <v>15</v>
      </c>
      <c r="G87" s="24" t="s">
        <v>177</v>
      </c>
      <c r="H87" s="147" t="s">
        <v>64</v>
      </c>
      <c r="I87" s="147"/>
      <c r="J87" s="102">
        <v>5</v>
      </c>
      <c r="K87" s="26" t="str">
        <f t="shared" si="10"/>
        <v>Buah</v>
      </c>
      <c r="L87" s="14">
        <v>23900</v>
      </c>
      <c r="M87" s="148">
        <f t="shared" si="11"/>
        <v>119500</v>
      </c>
      <c r="N87" s="148"/>
      <c r="R87" s="99"/>
      <c r="V87" s="99"/>
      <c r="W87" s="99"/>
    </row>
    <row r="88" spans="1:23" s="18" customFormat="1" x14ac:dyDescent="0.25">
      <c r="A88" s="29"/>
      <c r="B88" s="27" t="s">
        <v>244</v>
      </c>
      <c r="C88" s="10"/>
      <c r="D88" s="10"/>
      <c r="E88" s="11"/>
      <c r="F88" s="36">
        <v>24</v>
      </c>
      <c r="G88" s="24" t="s">
        <v>177</v>
      </c>
      <c r="H88" s="147" t="s">
        <v>64</v>
      </c>
      <c r="I88" s="147"/>
      <c r="J88" s="102">
        <v>8</v>
      </c>
      <c r="K88" s="26" t="str">
        <f t="shared" si="10"/>
        <v>Buah</v>
      </c>
      <c r="L88" s="14">
        <v>15100</v>
      </c>
      <c r="M88" s="148">
        <f t="shared" si="11"/>
        <v>120800</v>
      </c>
      <c r="N88" s="148"/>
      <c r="R88" s="99"/>
      <c r="V88" s="99"/>
      <c r="W88" s="99"/>
    </row>
    <row r="89" spans="1:23" s="18" customFormat="1" x14ac:dyDescent="0.25">
      <c r="A89" s="29"/>
      <c r="B89" s="27" t="s">
        <v>245</v>
      </c>
      <c r="C89" s="10"/>
      <c r="D89" s="10"/>
      <c r="E89" s="11"/>
      <c r="F89" s="36">
        <v>10</v>
      </c>
      <c r="G89" s="24" t="s">
        <v>177</v>
      </c>
      <c r="H89" s="147" t="s">
        <v>64</v>
      </c>
      <c r="I89" s="147"/>
      <c r="J89" s="102">
        <v>4</v>
      </c>
      <c r="K89" s="26" t="str">
        <f t="shared" si="10"/>
        <v>Buah</v>
      </c>
      <c r="L89" s="14">
        <v>53400</v>
      </c>
      <c r="M89" s="148">
        <f t="shared" si="11"/>
        <v>213600</v>
      </c>
      <c r="N89" s="148"/>
      <c r="R89" s="99"/>
      <c r="V89" s="99"/>
      <c r="W89" s="99"/>
    </row>
    <row r="90" spans="1:23" s="18" customFormat="1" x14ac:dyDescent="0.25">
      <c r="A90" s="29"/>
      <c r="B90" s="27" t="s">
        <v>246</v>
      </c>
      <c r="C90" s="10"/>
      <c r="D90" s="10"/>
      <c r="E90" s="11"/>
      <c r="F90" s="36">
        <v>6</v>
      </c>
      <c r="G90" s="24" t="s">
        <v>177</v>
      </c>
      <c r="H90" s="147" t="s">
        <v>64</v>
      </c>
      <c r="I90" s="147"/>
      <c r="J90" s="102">
        <v>2</v>
      </c>
      <c r="K90" s="26" t="str">
        <f t="shared" si="10"/>
        <v>Buah</v>
      </c>
      <c r="L90" s="14">
        <v>91200</v>
      </c>
      <c r="M90" s="148">
        <f t="shared" si="11"/>
        <v>182400</v>
      </c>
      <c r="N90" s="148"/>
      <c r="R90" s="99"/>
      <c r="V90" s="99"/>
      <c r="W90" s="99"/>
    </row>
    <row r="91" spans="1:23" s="18" customFormat="1" x14ac:dyDescent="0.25">
      <c r="A91" s="29"/>
      <c r="B91" s="27" t="s">
        <v>247</v>
      </c>
      <c r="C91" s="10"/>
      <c r="D91" s="10"/>
      <c r="E91" s="11"/>
      <c r="F91" s="36">
        <v>30</v>
      </c>
      <c r="G91" s="24" t="s">
        <v>208</v>
      </c>
      <c r="H91" s="147" t="s">
        <v>64</v>
      </c>
      <c r="I91" s="147"/>
      <c r="J91" s="102">
        <v>10</v>
      </c>
      <c r="K91" s="26" t="str">
        <f t="shared" si="10"/>
        <v>Dus</v>
      </c>
      <c r="L91" s="14">
        <v>18500</v>
      </c>
      <c r="M91" s="148">
        <f t="shared" si="11"/>
        <v>185000</v>
      </c>
      <c r="N91" s="148"/>
      <c r="R91" s="99"/>
      <c r="V91" s="99"/>
      <c r="W91" s="99"/>
    </row>
    <row r="92" spans="1:23" s="18" customFormat="1" x14ac:dyDescent="0.25">
      <c r="A92" s="29"/>
      <c r="B92" s="27" t="s">
        <v>248</v>
      </c>
      <c r="C92" s="10"/>
      <c r="D92" s="10"/>
      <c r="E92" s="11"/>
      <c r="F92" s="36">
        <v>10</v>
      </c>
      <c r="G92" s="24" t="s">
        <v>177</v>
      </c>
      <c r="H92" s="147" t="s">
        <v>64</v>
      </c>
      <c r="I92" s="147"/>
      <c r="J92" s="102">
        <v>3</v>
      </c>
      <c r="K92" s="26" t="str">
        <f t="shared" si="10"/>
        <v>Buah</v>
      </c>
      <c r="L92" s="14">
        <v>60700</v>
      </c>
      <c r="M92" s="148">
        <f t="shared" si="11"/>
        <v>182100</v>
      </c>
      <c r="N92" s="148"/>
      <c r="R92" s="99"/>
      <c r="V92" s="99"/>
      <c r="W92" s="99"/>
    </row>
    <row r="93" spans="1:23" s="18" customFormat="1" x14ac:dyDescent="0.25">
      <c r="A93" s="29"/>
      <c r="B93" s="27"/>
      <c r="C93" s="10"/>
      <c r="D93" s="10"/>
      <c r="E93" s="11"/>
      <c r="F93" s="36"/>
      <c r="G93" s="24"/>
      <c r="H93" s="147"/>
      <c r="I93" s="147"/>
      <c r="J93" s="37"/>
      <c r="K93" s="26"/>
      <c r="L93" s="14"/>
      <c r="M93" s="148"/>
      <c r="N93" s="148"/>
      <c r="R93" s="99"/>
      <c r="V93" s="99"/>
      <c r="W93" s="99"/>
    </row>
    <row r="94" spans="1:23" s="18" customFormat="1" x14ac:dyDescent="0.25">
      <c r="A94" s="29"/>
      <c r="B94" s="144" t="s">
        <v>250</v>
      </c>
      <c r="C94" s="145"/>
      <c r="D94" s="145"/>
      <c r="E94" s="146"/>
      <c r="F94" s="36"/>
      <c r="G94" s="24"/>
      <c r="H94" s="147"/>
      <c r="I94" s="147"/>
      <c r="J94" s="37"/>
      <c r="K94" s="26"/>
      <c r="L94" s="14"/>
      <c r="M94" s="149">
        <f>SUM(M95:N96)</f>
        <v>1839000</v>
      </c>
      <c r="N94" s="149"/>
      <c r="R94" s="99"/>
      <c r="V94" s="99"/>
      <c r="W94" s="99"/>
    </row>
    <row r="95" spans="1:23" s="18" customFormat="1" x14ac:dyDescent="0.25">
      <c r="A95" s="29"/>
      <c r="B95" s="27" t="s">
        <v>251</v>
      </c>
      <c r="C95" s="10"/>
      <c r="D95" s="10"/>
      <c r="E95" s="11"/>
      <c r="F95" s="36">
        <v>30</v>
      </c>
      <c r="G95" s="24" t="s">
        <v>177</v>
      </c>
      <c r="H95" s="147" t="s">
        <v>64</v>
      </c>
      <c r="I95" s="147"/>
      <c r="J95" s="102">
        <v>10</v>
      </c>
      <c r="K95" s="26" t="str">
        <f t="shared" ref="K95:K96" si="12">G95</f>
        <v>Buah</v>
      </c>
      <c r="L95" s="14">
        <v>45000</v>
      </c>
      <c r="M95" s="148">
        <f>J95*L95</f>
        <v>450000</v>
      </c>
      <c r="N95" s="148"/>
      <c r="R95" s="99"/>
      <c r="V95" s="99"/>
      <c r="W95" s="99"/>
    </row>
    <row r="96" spans="1:23" s="18" customFormat="1" x14ac:dyDescent="0.25">
      <c r="A96" s="29"/>
      <c r="B96" s="27" t="s">
        <v>252</v>
      </c>
      <c r="C96" s="10"/>
      <c r="D96" s="10"/>
      <c r="E96" s="11"/>
      <c r="F96" s="36">
        <v>25</v>
      </c>
      <c r="G96" s="24" t="s">
        <v>177</v>
      </c>
      <c r="H96" s="147" t="s">
        <v>64</v>
      </c>
      <c r="I96" s="147"/>
      <c r="J96" s="102">
        <v>10</v>
      </c>
      <c r="K96" s="26" t="str">
        <f t="shared" si="12"/>
        <v>Buah</v>
      </c>
      <c r="L96" s="14">
        <v>138900</v>
      </c>
      <c r="M96" s="148">
        <f>J96*L96</f>
        <v>1389000</v>
      </c>
      <c r="N96" s="148"/>
      <c r="R96" s="99"/>
      <c r="V96" s="99"/>
      <c r="W96" s="99"/>
    </row>
    <row r="97" spans="1:23" s="18" customFormat="1" x14ac:dyDescent="0.25">
      <c r="A97" s="29"/>
      <c r="B97" s="27"/>
      <c r="C97" s="10"/>
      <c r="D97" s="10"/>
      <c r="E97" s="11"/>
      <c r="F97" s="36"/>
      <c r="G97" s="24"/>
      <c r="H97" s="147"/>
      <c r="I97" s="147"/>
      <c r="J97" s="37"/>
      <c r="K97" s="26"/>
      <c r="L97" s="14"/>
      <c r="M97" s="148"/>
      <c r="N97" s="148"/>
      <c r="R97" s="99"/>
      <c r="V97" s="99"/>
      <c r="W97" s="99"/>
    </row>
    <row r="98" spans="1:23" s="18" customFormat="1" x14ac:dyDescent="0.25">
      <c r="A98" s="29"/>
      <c r="B98" s="144" t="s">
        <v>253</v>
      </c>
      <c r="C98" s="145"/>
      <c r="D98" s="145"/>
      <c r="E98" s="146"/>
      <c r="F98" s="36"/>
      <c r="G98" s="24"/>
      <c r="H98" s="147"/>
      <c r="I98" s="147"/>
      <c r="J98" s="37"/>
      <c r="K98" s="26"/>
      <c r="L98" s="14"/>
      <c r="M98" s="149">
        <f>SUM(M100:N102)</f>
        <v>1350000</v>
      </c>
      <c r="N98" s="149"/>
      <c r="R98" s="99"/>
      <c r="V98" s="99"/>
      <c r="W98" s="99"/>
    </row>
    <row r="99" spans="1:23" s="18" customFormat="1" x14ac:dyDescent="0.25">
      <c r="A99" s="29"/>
      <c r="B99" s="27" t="s">
        <v>254</v>
      </c>
      <c r="C99" s="10"/>
      <c r="D99" s="10"/>
      <c r="E99" s="11"/>
      <c r="F99" s="36">
        <v>25</v>
      </c>
      <c r="G99" s="24" t="s">
        <v>165</v>
      </c>
      <c r="H99" s="147" t="s">
        <v>64</v>
      </c>
      <c r="I99" s="147"/>
      <c r="J99" s="102">
        <v>10</v>
      </c>
      <c r="K99" s="26" t="str">
        <f t="shared" ref="K99:K102" si="13">G99</f>
        <v>Kotak</v>
      </c>
      <c r="L99" s="14">
        <v>10000</v>
      </c>
      <c r="M99" s="148">
        <f t="shared" ref="M99" si="14">J99*L99</f>
        <v>100000</v>
      </c>
      <c r="N99" s="148"/>
      <c r="R99" s="99"/>
      <c r="V99" s="99"/>
      <c r="W99" s="99"/>
    </row>
    <row r="100" spans="1:23" s="18" customFormat="1" x14ac:dyDescent="0.25">
      <c r="A100" s="29"/>
      <c r="B100" s="27" t="s">
        <v>255</v>
      </c>
      <c r="C100" s="10"/>
      <c r="D100" s="10"/>
      <c r="E100" s="11"/>
      <c r="F100" s="36">
        <v>48</v>
      </c>
      <c r="G100" s="24" t="s">
        <v>257</v>
      </c>
      <c r="H100" s="147" t="s">
        <v>64</v>
      </c>
      <c r="I100" s="147"/>
      <c r="J100" s="102">
        <v>14</v>
      </c>
      <c r="K100" s="26" t="str">
        <f t="shared" si="13"/>
        <v>Galon</v>
      </c>
      <c r="L100" s="14">
        <v>25000</v>
      </c>
      <c r="M100" s="148">
        <f t="shared" ref="M100:M105" si="15">J100*L100</f>
        <v>350000</v>
      </c>
      <c r="N100" s="148"/>
      <c r="R100" s="99"/>
      <c r="V100" s="99"/>
      <c r="W100" s="99"/>
    </row>
    <row r="101" spans="1:23" s="18" customFormat="1" x14ac:dyDescent="0.25">
      <c r="A101" s="29"/>
      <c r="B101" s="27" t="s">
        <v>164</v>
      </c>
      <c r="C101" s="10"/>
      <c r="D101" s="10"/>
      <c r="E101" s="11"/>
      <c r="F101" s="36">
        <v>100</v>
      </c>
      <c r="G101" s="24" t="s">
        <v>258</v>
      </c>
      <c r="H101" s="147" t="s">
        <v>64</v>
      </c>
      <c r="I101" s="147"/>
      <c r="J101" s="102">
        <v>25</v>
      </c>
      <c r="K101" s="26" t="str">
        <f t="shared" si="13"/>
        <v>Kg</v>
      </c>
      <c r="L101" s="14">
        <v>15000</v>
      </c>
      <c r="M101" s="148">
        <f t="shared" si="15"/>
        <v>375000</v>
      </c>
      <c r="N101" s="148"/>
      <c r="R101" s="99"/>
      <c r="V101" s="99"/>
      <c r="W101" s="99"/>
    </row>
    <row r="102" spans="1:23" s="18" customFormat="1" x14ac:dyDescent="0.25">
      <c r="A102" s="29"/>
      <c r="B102" s="27" t="s">
        <v>256</v>
      </c>
      <c r="C102" s="10"/>
      <c r="D102" s="10"/>
      <c r="E102" s="11"/>
      <c r="F102" s="36">
        <v>100</v>
      </c>
      <c r="G102" s="24" t="s">
        <v>259</v>
      </c>
      <c r="H102" s="147" t="s">
        <v>64</v>
      </c>
      <c r="I102" s="147"/>
      <c r="J102" s="102">
        <v>25</v>
      </c>
      <c r="K102" s="26" t="str">
        <f t="shared" si="13"/>
        <v>Per Bungkus</v>
      </c>
      <c r="L102" s="14">
        <v>25000</v>
      </c>
      <c r="M102" s="148">
        <f t="shared" si="15"/>
        <v>625000</v>
      </c>
      <c r="N102" s="148"/>
      <c r="R102" s="99"/>
      <c r="V102" s="99"/>
      <c r="W102" s="99"/>
    </row>
    <row r="103" spans="1:23" s="18" customFormat="1" x14ac:dyDescent="0.25">
      <c r="A103" s="29"/>
      <c r="B103" s="27"/>
      <c r="C103" s="10"/>
      <c r="D103" s="10"/>
      <c r="E103" s="11"/>
      <c r="F103" s="36"/>
      <c r="G103" s="24"/>
      <c r="H103" s="147"/>
      <c r="I103" s="147"/>
      <c r="J103" s="37"/>
      <c r="K103" s="26"/>
      <c r="L103" s="14"/>
      <c r="M103" s="148"/>
      <c r="N103" s="148"/>
      <c r="R103" s="99"/>
      <c r="V103" s="99"/>
      <c r="W103" s="99"/>
    </row>
    <row r="104" spans="1:23" s="18" customFormat="1" x14ac:dyDescent="0.25">
      <c r="A104" s="29"/>
      <c r="B104" s="144" t="s">
        <v>260</v>
      </c>
      <c r="C104" s="145"/>
      <c r="D104" s="145"/>
      <c r="E104" s="146"/>
      <c r="F104" s="36"/>
      <c r="G104" s="24"/>
      <c r="H104" s="147"/>
      <c r="I104" s="147"/>
      <c r="J104" s="37"/>
      <c r="K104" s="26"/>
      <c r="L104" s="14"/>
      <c r="M104" s="149">
        <f>SUM(M105:N106)</f>
        <v>4500000</v>
      </c>
      <c r="N104" s="149"/>
      <c r="R104" s="99"/>
      <c r="V104" s="99"/>
      <c r="W104" s="99"/>
    </row>
    <row r="105" spans="1:23" s="18" customFormat="1" x14ac:dyDescent="0.25">
      <c r="A105" s="29"/>
      <c r="B105" s="27" t="s">
        <v>261</v>
      </c>
      <c r="C105" s="10"/>
      <c r="D105" s="10"/>
      <c r="E105" s="11"/>
      <c r="F105" s="36">
        <v>720</v>
      </c>
      <c r="G105" s="101" t="s">
        <v>263</v>
      </c>
      <c r="H105" s="147" t="s">
        <v>64</v>
      </c>
      <c r="I105" s="147"/>
      <c r="J105" s="102">
        <v>120</v>
      </c>
      <c r="K105" s="26" t="str">
        <f t="shared" ref="K105:K110" si="16">G105</f>
        <v>Dus</v>
      </c>
      <c r="L105" s="14">
        <v>10000</v>
      </c>
      <c r="M105" s="148">
        <f t="shared" si="15"/>
        <v>1200000</v>
      </c>
      <c r="N105" s="148"/>
      <c r="R105" s="99"/>
      <c r="V105" s="99"/>
      <c r="W105" s="99"/>
    </row>
    <row r="106" spans="1:23" s="18" customFormat="1" x14ac:dyDescent="0.25">
      <c r="A106" s="29"/>
      <c r="B106" s="27" t="s">
        <v>262</v>
      </c>
      <c r="C106" s="10"/>
      <c r="D106" s="10"/>
      <c r="E106" s="11"/>
      <c r="F106" s="36">
        <v>720</v>
      </c>
      <c r="G106" s="101" t="s">
        <v>263</v>
      </c>
      <c r="H106" s="147" t="s">
        <v>64</v>
      </c>
      <c r="I106" s="147"/>
      <c r="J106" s="102">
        <v>120</v>
      </c>
      <c r="K106" s="26" t="str">
        <f t="shared" si="16"/>
        <v>Dus</v>
      </c>
      <c r="L106" s="14">
        <v>27500</v>
      </c>
      <c r="M106" s="148">
        <f t="shared" ref="M106:M111" si="17">J106*L106</f>
        <v>3300000</v>
      </c>
      <c r="N106" s="148"/>
      <c r="R106" s="99"/>
      <c r="V106" s="99"/>
      <c r="W106" s="99"/>
    </row>
    <row r="107" spans="1:23" s="18" customFormat="1" x14ac:dyDescent="0.25">
      <c r="A107" s="29"/>
      <c r="B107" s="27"/>
      <c r="C107" s="10"/>
      <c r="D107" s="10"/>
      <c r="E107" s="11"/>
      <c r="F107" s="36"/>
      <c r="G107" s="24"/>
      <c r="H107" s="147"/>
      <c r="I107" s="147"/>
      <c r="J107" s="37"/>
      <c r="K107" s="26"/>
      <c r="L107" s="14"/>
      <c r="M107" s="148"/>
      <c r="N107" s="148"/>
      <c r="R107" s="99"/>
      <c r="V107" s="99"/>
      <c r="W107" s="99"/>
    </row>
    <row r="108" spans="1:23" s="18" customFormat="1" x14ac:dyDescent="0.25">
      <c r="A108" s="29"/>
      <c r="B108" s="144" t="s">
        <v>264</v>
      </c>
      <c r="C108" s="145"/>
      <c r="D108" s="145"/>
      <c r="E108" s="146"/>
      <c r="F108" s="36"/>
      <c r="G108" s="24"/>
      <c r="H108" s="147"/>
      <c r="I108" s="147"/>
      <c r="J108" s="37"/>
      <c r="K108" s="26"/>
      <c r="L108" s="14"/>
      <c r="M108" s="149">
        <f>SUM(M109:N110)</f>
        <v>9000000</v>
      </c>
      <c r="N108" s="149"/>
      <c r="R108" s="99"/>
      <c r="V108" s="99"/>
      <c r="W108" s="99"/>
    </row>
    <row r="109" spans="1:23" s="18" customFormat="1" x14ac:dyDescent="0.25">
      <c r="A109" s="29"/>
      <c r="B109" s="27" t="s">
        <v>265</v>
      </c>
      <c r="C109" s="10"/>
      <c r="D109" s="10"/>
      <c r="E109" s="11"/>
      <c r="F109" s="36">
        <v>600</v>
      </c>
      <c r="G109" s="24" t="s">
        <v>267</v>
      </c>
      <c r="H109" s="147" t="s">
        <v>64</v>
      </c>
      <c r="I109" s="147"/>
      <c r="J109" s="102">
        <v>100</v>
      </c>
      <c r="K109" s="26" t="str">
        <f t="shared" si="16"/>
        <v>Liter</v>
      </c>
      <c r="L109" s="14">
        <v>15000</v>
      </c>
      <c r="M109" s="148">
        <f t="shared" si="17"/>
        <v>1500000</v>
      </c>
      <c r="N109" s="148"/>
      <c r="R109" s="99"/>
      <c r="V109" s="99"/>
      <c r="W109" s="99"/>
    </row>
    <row r="110" spans="1:23" s="18" customFormat="1" x14ac:dyDescent="0.25">
      <c r="A110" s="29"/>
      <c r="B110" s="27" t="s">
        <v>266</v>
      </c>
      <c r="C110" s="10"/>
      <c r="D110" s="10"/>
      <c r="E110" s="11"/>
      <c r="F110" s="36">
        <v>50</v>
      </c>
      <c r="G110" s="24" t="s">
        <v>268</v>
      </c>
      <c r="H110" s="147" t="s">
        <v>64</v>
      </c>
      <c r="I110" s="147"/>
      <c r="J110" s="102">
        <v>50</v>
      </c>
      <c r="K110" s="26" t="str">
        <f t="shared" si="16"/>
        <v>Orang</v>
      </c>
      <c r="L110" s="14">
        <v>150000</v>
      </c>
      <c r="M110" s="148">
        <f t="shared" si="17"/>
        <v>7500000</v>
      </c>
      <c r="N110" s="148"/>
      <c r="R110" s="99"/>
      <c r="V110" s="99"/>
      <c r="W110" s="99"/>
    </row>
    <row r="111" spans="1:23" s="18" customFormat="1" x14ac:dyDescent="0.25">
      <c r="A111" s="29"/>
      <c r="B111" s="27"/>
      <c r="C111" s="10"/>
      <c r="D111" s="10"/>
      <c r="E111" s="11"/>
      <c r="F111" s="36"/>
      <c r="G111" s="24"/>
      <c r="H111" s="147"/>
      <c r="I111" s="147"/>
      <c r="J111" s="102"/>
      <c r="K111" s="26"/>
      <c r="L111" s="14"/>
      <c r="M111" s="148"/>
      <c r="N111" s="148"/>
      <c r="R111" s="99"/>
      <c r="V111" s="99"/>
      <c r="W111" s="99"/>
    </row>
    <row r="112" spans="1:23" s="18" customFormat="1" x14ac:dyDescent="0.25">
      <c r="A112" s="144" t="str">
        <f>'FORMAT KAK'!A50&amp; " "  &amp;  'FORMAT KAK'!A51</f>
        <v>Tahap II - Belanja Isi Tabung Gas,  Makan Minum dan perjalanan Dinas</v>
      </c>
      <c r="B112" s="145"/>
      <c r="C112" s="145"/>
      <c r="D112" s="145"/>
      <c r="E112" s="146"/>
      <c r="F112" s="36"/>
      <c r="G112" s="24"/>
      <c r="H112" s="147"/>
      <c r="I112" s="147"/>
      <c r="J112" s="102"/>
      <c r="K112" s="26"/>
      <c r="L112" s="14"/>
      <c r="M112" s="149">
        <f>M113+M116+M120</f>
        <v>3250000</v>
      </c>
      <c r="N112" s="149"/>
      <c r="R112" s="99"/>
      <c r="V112" s="99"/>
      <c r="W112" s="99"/>
    </row>
    <row r="113" spans="1:23" s="18" customFormat="1" x14ac:dyDescent="0.25">
      <c r="A113" s="29"/>
      <c r="B113" s="144" t="s">
        <v>175</v>
      </c>
      <c r="C113" s="145"/>
      <c r="D113" s="145"/>
      <c r="E113" s="146"/>
      <c r="F113" s="36"/>
      <c r="G113" s="24"/>
      <c r="H113" s="147"/>
      <c r="I113" s="147"/>
      <c r="J113" s="102"/>
      <c r="K113" s="26"/>
      <c r="L113" s="14"/>
      <c r="M113" s="149">
        <f>M114</f>
        <v>250000</v>
      </c>
      <c r="N113" s="149"/>
      <c r="R113" s="99"/>
      <c r="V113" s="99"/>
      <c r="W113" s="99"/>
    </row>
    <row r="114" spans="1:23" s="18" customFormat="1" x14ac:dyDescent="0.25">
      <c r="A114" s="29"/>
      <c r="B114" s="27" t="s">
        <v>176</v>
      </c>
      <c r="C114" s="10"/>
      <c r="D114" s="10"/>
      <c r="E114" s="11"/>
      <c r="F114" s="86">
        <v>12</v>
      </c>
      <c r="G114" s="87" t="s">
        <v>177</v>
      </c>
      <c r="H114" s="147" t="s">
        <v>64</v>
      </c>
      <c r="I114" s="147"/>
      <c r="J114" s="102">
        <v>1</v>
      </c>
      <c r="K114" s="26" t="str">
        <f t="shared" ref="K114:K117" si="18">G114</f>
        <v>Buah</v>
      </c>
      <c r="L114" s="14">
        <v>250000</v>
      </c>
      <c r="M114" s="148">
        <f t="shared" ref="M112:M114" si="19">J114*L114</f>
        <v>250000</v>
      </c>
      <c r="N114" s="148"/>
      <c r="R114" s="99"/>
    </row>
    <row r="115" spans="1:23" s="18" customFormat="1" x14ac:dyDescent="0.25">
      <c r="A115" s="29"/>
      <c r="B115" s="35"/>
      <c r="C115" s="10"/>
      <c r="D115" s="10"/>
      <c r="E115" s="11"/>
      <c r="F115" s="23"/>
      <c r="G115" s="24"/>
      <c r="H115" s="152"/>
      <c r="I115" s="153"/>
      <c r="J115" s="25"/>
      <c r="K115" s="26"/>
      <c r="L115" s="14"/>
      <c r="M115" s="149"/>
      <c r="N115" s="149"/>
      <c r="R115" s="99"/>
    </row>
    <row r="116" spans="1:23" s="18" customFormat="1" x14ac:dyDescent="0.25">
      <c r="A116" s="29"/>
      <c r="B116" s="35" t="s">
        <v>270</v>
      </c>
      <c r="C116" s="10"/>
      <c r="D116" s="10"/>
      <c r="E116" s="11"/>
      <c r="F116" s="36"/>
      <c r="G116" s="24"/>
      <c r="H116" s="147"/>
      <c r="I116" s="147"/>
      <c r="J116" s="37"/>
      <c r="K116" s="26"/>
      <c r="L116" s="14"/>
      <c r="M116" s="149">
        <f>SUM(M117:N118)</f>
        <v>2250000</v>
      </c>
      <c r="N116" s="149"/>
      <c r="R116" s="99"/>
    </row>
    <row r="117" spans="1:23" s="18" customFormat="1" x14ac:dyDescent="0.25">
      <c r="A117" s="29"/>
      <c r="B117" s="27" t="s">
        <v>261</v>
      </c>
      <c r="C117" s="10"/>
      <c r="D117" s="10"/>
      <c r="E117" s="11"/>
      <c r="F117" s="36">
        <v>720</v>
      </c>
      <c r="G117" s="24" t="s">
        <v>208</v>
      </c>
      <c r="H117" s="147" t="s">
        <v>64</v>
      </c>
      <c r="I117" s="147"/>
      <c r="J117" s="102">
        <v>60</v>
      </c>
      <c r="K117" s="26" t="str">
        <f t="shared" si="18"/>
        <v>Dus</v>
      </c>
      <c r="L117" s="14">
        <v>10000</v>
      </c>
      <c r="M117" s="148">
        <f t="shared" ref="M116:M117" si="20">J117*L117</f>
        <v>600000</v>
      </c>
      <c r="N117" s="148"/>
      <c r="R117" s="99"/>
    </row>
    <row r="118" spans="1:23" s="18" customFormat="1" x14ac:dyDescent="0.25">
      <c r="A118" s="29"/>
      <c r="B118" s="27" t="s">
        <v>262</v>
      </c>
      <c r="C118" s="10"/>
      <c r="D118" s="10"/>
      <c r="E118" s="11"/>
      <c r="F118" s="36">
        <v>720</v>
      </c>
      <c r="G118" s="24" t="s">
        <v>208</v>
      </c>
      <c r="H118" s="147" t="s">
        <v>64</v>
      </c>
      <c r="I118" s="147"/>
      <c r="J118" s="102">
        <v>60</v>
      </c>
      <c r="K118" s="26" t="str">
        <f t="shared" ref="K118" si="21">G118</f>
        <v>Dus</v>
      </c>
      <c r="L118" s="14">
        <v>27500</v>
      </c>
      <c r="M118" s="148">
        <f t="shared" ref="M118" si="22">J118*L118</f>
        <v>1650000</v>
      </c>
      <c r="N118" s="148"/>
      <c r="R118" s="99"/>
    </row>
    <row r="119" spans="1:23" s="18" customFormat="1" x14ac:dyDescent="0.25">
      <c r="A119" s="29"/>
      <c r="B119" s="27"/>
      <c r="C119" s="10"/>
      <c r="D119" s="10"/>
      <c r="E119" s="11"/>
      <c r="F119" s="36"/>
      <c r="G119" s="24"/>
      <c r="H119" s="147"/>
      <c r="I119" s="147"/>
      <c r="J119" s="102"/>
      <c r="K119" s="26"/>
      <c r="L119" s="88"/>
      <c r="M119" s="148"/>
      <c r="N119" s="148"/>
      <c r="R119" s="99"/>
    </row>
    <row r="120" spans="1:23" s="18" customFormat="1" x14ac:dyDescent="0.25">
      <c r="A120" s="33"/>
      <c r="B120" s="144" t="s">
        <v>271</v>
      </c>
      <c r="C120" s="145"/>
      <c r="D120" s="145"/>
      <c r="E120" s="146"/>
      <c r="F120" s="23"/>
      <c r="G120" s="24"/>
      <c r="H120" s="147"/>
      <c r="I120" s="147"/>
      <c r="J120" s="102"/>
      <c r="K120" s="26"/>
      <c r="L120" s="14"/>
      <c r="M120" s="149">
        <f>M121</f>
        <v>750000</v>
      </c>
      <c r="N120" s="149"/>
      <c r="R120" s="99"/>
    </row>
    <row r="121" spans="1:23" s="18" customFormat="1" x14ac:dyDescent="0.25">
      <c r="A121" s="33"/>
      <c r="B121" s="27" t="s">
        <v>265</v>
      </c>
      <c r="C121" s="10"/>
      <c r="D121" s="10"/>
      <c r="E121" s="11"/>
      <c r="F121" s="23">
        <v>600</v>
      </c>
      <c r="G121" s="24" t="s">
        <v>267</v>
      </c>
      <c r="H121" s="147" t="s">
        <v>64</v>
      </c>
      <c r="I121" s="147"/>
      <c r="J121" s="102">
        <v>50</v>
      </c>
      <c r="K121" s="26" t="str">
        <f t="shared" ref="K121" si="23">G121</f>
        <v>Liter</v>
      </c>
      <c r="L121" s="14">
        <v>15000</v>
      </c>
      <c r="M121" s="148">
        <f t="shared" ref="M121" si="24">J121*L121</f>
        <v>750000</v>
      </c>
      <c r="N121" s="148"/>
      <c r="R121" s="99"/>
    </row>
    <row r="122" spans="1:23" s="18" customFormat="1" x14ac:dyDescent="0.25">
      <c r="A122" s="33"/>
      <c r="B122" s="27"/>
      <c r="C122" s="10"/>
      <c r="D122" s="10"/>
      <c r="E122" s="11"/>
      <c r="F122" s="23"/>
      <c r="G122" s="24"/>
      <c r="H122" s="147"/>
      <c r="I122" s="147"/>
      <c r="J122" s="28"/>
      <c r="K122" s="26"/>
      <c r="L122" s="14"/>
      <c r="M122" s="148"/>
      <c r="N122" s="148"/>
      <c r="R122" s="99"/>
    </row>
    <row r="123" spans="1:23" s="18" customFormat="1" x14ac:dyDescent="0.25">
      <c r="A123" s="144" t="str">
        <f>'FORMAT KAK'!A54&amp; " "  &amp;  'FORMAT KAK'!A55</f>
        <v>Tahap III - Belanja Isi Tabung Gas,  Makan Minum dan Perjalanan Dinas</v>
      </c>
      <c r="B123" s="145"/>
      <c r="C123" s="145"/>
      <c r="D123" s="145"/>
      <c r="E123" s="146"/>
      <c r="F123" s="23"/>
      <c r="G123" s="24"/>
      <c r="H123" s="152"/>
      <c r="I123" s="153"/>
      <c r="J123" s="25"/>
      <c r="K123" s="26"/>
      <c r="L123" s="14"/>
      <c r="M123" s="155">
        <f>M124+M127+M131</f>
        <v>3250000</v>
      </c>
      <c r="N123" s="155"/>
      <c r="R123" s="99"/>
    </row>
    <row r="124" spans="1:23" s="18" customFormat="1" x14ac:dyDescent="0.25">
      <c r="A124" s="33"/>
      <c r="B124" s="144" t="s">
        <v>175</v>
      </c>
      <c r="C124" s="145"/>
      <c r="D124" s="145"/>
      <c r="E124" s="146"/>
      <c r="F124" s="23"/>
      <c r="G124" s="24"/>
      <c r="H124" s="147"/>
      <c r="I124" s="147"/>
      <c r="J124" s="28"/>
      <c r="K124" s="26"/>
      <c r="L124" s="14"/>
      <c r="M124" s="149">
        <f>M125</f>
        <v>250000</v>
      </c>
      <c r="N124" s="149"/>
      <c r="R124" s="99"/>
    </row>
    <row r="125" spans="1:23" s="18" customFormat="1" x14ac:dyDescent="0.25">
      <c r="A125" s="33"/>
      <c r="B125" s="27" t="s">
        <v>176</v>
      </c>
      <c r="C125" s="10"/>
      <c r="D125" s="10"/>
      <c r="E125" s="11"/>
      <c r="F125" s="23">
        <v>12</v>
      </c>
      <c r="G125" s="24" t="s">
        <v>177</v>
      </c>
      <c r="H125" s="147" t="s">
        <v>64</v>
      </c>
      <c r="I125" s="147"/>
      <c r="J125" s="102">
        <v>1</v>
      </c>
      <c r="K125" s="26" t="str">
        <f t="shared" ref="K125:K132" si="25">G125</f>
        <v>Buah</v>
      </c>
      <c r="L125" s="14">
        <v>250000</v>
      </c>
      <c r="M125" s="148">
        <f t="shared" ref="M125" si="26">J125*L125</f>
        <v>250000</v>
      </c>
      <c r="N125" s="148"/>
      <c r="R125" s="99"/>
    </row>
    <row r="126" spans="1:23" s="18" customFormat="1" x14ac:dyDescent="0.25">
      <c r="A126" s="33"/>
      <c r="B126" s="27"/>
      <c r="C126" s="10"/>
      <c r="D126" s="10"/>
      <c r="E126" s="11"/>
      <c r="F126" s="23"/>
      <c r="G126" s="24"/>
      <c r="H126" s="147"/>
      <c r="I126" s="147"/>
      <c r="J126" s="28"/>
      <c r="K126" s="26"/>
      <c r="L126" s="14"/>
      <c r="M126" s="148"/>
      <c r="N126" s="148"/>
      <c r="R126" s="99"/>
    </row>
    <row r="127" spans="1:23" s="18" customFormat="1" x14ac:dyDescent="0.25">
      <c r="A127" s="33"/>
      <c r="B127" s="35" t="s">
        <v>270</v>
      </c>
      <c r="C127" s="10"/>
      <c r="D127" s="10"/>
      <c r="E127" s="11"/>
      <c r="F127" s="23"/>
      <c r="G127" s="24"/>
      <c r="H127" s="147"/>
      <c r="I127" s="147"/>
      <c r="J127" s="28"/>
      <c r="K127" s="26"/>
      <c r="L127" s="14"/>
      <c r="M127" s="149">
        <f>SUM(M128:N129)</f>
        <v>2250000</v>
      </c>
      <c r="N127" s="149"/>
      <c r="R127" s="99"/>
    </row>
    <row r="128" spans="1:23" s="18" customFormat="1" x14ac:dyDescent="0.25">
      <c r="A128" s="33"/>
      <c r="B128" s="27" t="s">
        <v>261</v>
      </c>
      <c r="C128" s="10"/>
      <c r="D128" s="10"/>
      <c r="E128" s="11"/>
      <c r="F128" s="23">
        <v>720</v>
      </c>
      <c r="G128" s="24" t="s">
        <v>208</v>
      </c>
      <c r="H128" s="147" t="s">
        <v>64</v>
      </c>
      <c r="I128" s="147"/>
      <c r="J128" s="102">
        <v>60</v>
      </c>
      <c r="K128" s="26" t="str">
        <f t="shared" si="25"/>
        <v>Dus</v>
      </c>
      <c r="L128" s="14">
        <v>10000</v>
      </c>
      <c r="M128" s="148">
        <f t="shared" ref="M126:M135" si="27">J128*L128</f>
        <v>600000</v>
      </c>
      <c r="N128" s="148"/>
      <c r="R128" s="99"/>
    </row>
    <row r="129" spans="1:18" s="18" customFormat="1" x14ac:dyDescent="0.25">
      <c r="A129" s="33"/>
      <c r="B129" s="27" t="s">
        <v>262</v>
      </c>
      <c r="C129" s="10"/>
      <c r="D129" s="10"/>
      <c r="E129" s="11"/>
      <c r="F129" s="23">
        <v>720</v>
      </c>
      <c r="G129" s="24" t="s">
        <v>208</v>
      </c>
      <c r="H129" s="147" t="s">
        <v>64</v>
      </c>
      <c r="I129" s="147"/>
      <c r="J129" s="102">
        <v>60</v>
      </c>
      <c r="K129" s="26" t="str">
        <f t="shared" si="25"/>
        <v>Dus</v>
      </c>
      <c r="L129" s="14">
        <v>27500</v>
      </c>
      <c r="M129" s="148">
        <f t="shared" si="27"/>
        <v>1650000</v>
      </c>
      <c r="N129" s="148"/>
      <c r="R129" s="99"/>
    </row>
    <row r="130" spans="1:18" s="18" customFormat="1" x14ac:dyDescent="0.25">
      <c r="A130" s="33"/>
      <c r="B130" s="27"/>
      <c r="C130" s="10"/>
      <c r="D130" s="10"/>
      <c r="E130" s="11"/>
      <c r="F130" s="23"/>
      <c r="G130" s="24"/>
      <c r="H130" s="147"/>
      <c r="I130" s="147"/>
      <c r="J130" s="28"/>
      <c r="K130" s="26"/>
      <c r="L130" s="14"/>
      <c r="M130" s="148"/>
      <c r="N130" s="148"/>
      <c r="R130" s="99"/>
    </row>
    <row r="131" spans="1:18" s="18" customFormat="1" x14ac:dyDescent="0.25">
      <c r="A131" s="33"/>
      <c r="B131" s="144" t="s">
        <v>271</v>
      </c>
      <c r="C131" s="145"/>
      <c r="D131" s="145"/>
      <c r="E131" s="146"/>
      <c r="F131" s="23"/>
      <c r="G131" s="24"/>
      <c r="H131" s="147"/>
      <c r="I131" s="147"/>
      <c r="J131" s="28"/>
      <c r="K131" s="26"/>
      <c r="L131" s="14"/>
      <c r="M131" s="149">
        <f>M132</f>
        <v>750000</v>
      </c>
      <c r="N131" s="149"/>
      <c r="R131" s="99"/>
    </row>
    <row r="132" spans="1:18" s="18" customFormat="1" x14ac:dyDescent="0.25">
      <c r="A132" s="33"/>
      <c r="B132" s="27" t="s">
        <v>265</v>
      </c>
      <c r="C132" s="10"/>
      <c r="D132" s="10"/>
      <c r="E132" s="11"/>
      <c r="F132" s="23">
        <v>600</v>
      </c>
      <c r="G132" s="24" t="s">
        <v>267</v>
      </c>
      <c r="H132" s="147" t="s">
        <v>64</v>
      </c>
      <c r="I132" s="147"/>
      <c r="J132" s="102">
        <v>50</v>
      </c>
      <c r="K132" s="26" t="str">
        <f t="shared" si="25"/>
        <v>Liter</v>
      </c>
      <c r="L132" s="14">
        <v>15000</v>
      </c>
      <c r="M132" s="148">
        <f t="shared" si="27"/>
        <v>750000</v>
      </c>
      <c r="N132" s="148"/>
      <c r="R132" s="99"/>
    </row>
    <row r="133" spans="1:18" s="18" customFormat="1" x14ac:dyDescent="0.25">
      <c r="A133" s="33"/>
      <c r="B133" s="27"/>
      <c r="C133" s="10"/>
      <c r="D133" s="10"/>
      <c r="E133" s="11"/>
      <c r="F133" s="23"/>
      <c r="G133" s="24"/>
      <c r="H133" s="147"/>
      <c r="I133" s="147"/>
      <c r="J133" s="28"/>
      <c r="K133" s="26"/>
      <c r="L133" s="14"/>
      <c r="M133" s="148">
        <f t="shared" si="27"/>
        <v>0</v>
      </c>
      <c r="N133" s="148"/>
      <c r="R133" s="99"/>
    </row>
    <row r="134" spans="1:18" s="18" customFormat="1" x14ac:dyDescent="0.25">
      <c r="A134" s="33"/>
      <c r="B134" s="27"/>
      <c r="C134" s="10"/>
      <c r="D134" s="10"/>
      <c r="E134" s="11"/>
      <c r="F134" s="23"/>
      <c r="G134" s="24"/>
      <c r="H134" s="147"/>
      <c r="I134" s="147"/>
      <c r="J134" s="28"/>
      <c r="K134" s="26"/>
      <c r="L134" s="14"/>
      <c r="M134" s="148">
        <f t="shared" si="27"/>
        <v>0</v>
      </c>
      <c r="N134" s="148"/>
      <c r="R134" s="99"/>
    </row>
    <row r="135" spans="1:18" s="18" customFormat="1" x14ac:dyDescent="0.25">
      <c r="A135" s="33"/>
      <c r="B135" s="27"/>
      <c r="C135" s="10"/>
      <c r="D135" s="10"/>
      <c r="E135" s="11"/>
      <c r="F135" s="23"/>
      <c r="G135" s="24"/>
      <c r="H135" s="147"/>
      <c r="I135" s="147"/>
      <c r="J135" s="28"/>
      <c r="K135" s="26"/>
      <c r="L135" s="14"/>
      <c r="M135" s="148">
        <f t="shared" si="27"/>
        <v>0</v>
      </c>
      <c r="N135" s="148"/>
      <c r="R135" s="99"/>
    </row>
    <row r="136" spans="1:18" s="18" customFormat="1" x14ac:dyDescent="0.25">
      <c r="A136" s="33"/>
      <c r="B136" s="27"/>
      <c r="C136" s="10"/>
      <c r="D136" s="10"/>
      <c r="E136" s="11"/>
      <c r="F136" s="23"/>
      <c r="G136" s="24"/>
      <c r="H136" s="147"/>
      <c r="I136" s="147"/>
      <c r="J136" s="28"/>
      <c r="K136" s="26"/>
      <c r="L136" s="14"/>
      <c r="M136" s="148">
        <f>M137+M140+M162+M190</f>
        <v>0</v>
      </c>
      <c r="N136" s="148"/>
      <c r="R136" s="99"/>
    </row>
    <row r="137" spans="1:18" s="18" customFormat="1" x14ac:dyDescent="0.25">
      <c r="A137" s="33"/>
      <c r="B137" s="27"/>
      <c r="C137" s="10"/>
      <c r="D137" s="10"/>
      <c r="E137" s="11"/>
      <c r="F137" s="23"/>
      <c r="G137" s="24"/>
      <c r="H137" s="147"/>
      <c r="I137" s="147"/>
      <c r="J137" s="28"/>
      <c r="K137" s="26"/>
      <c r="L137" s="14"/>
      <c r="M137" s="148">
        <f>M138</f>
        <v>0</v>
      </c>
      <c r="N137" s="148"/>
      <c r="R137" s="99"/>
    </row>
    <row r="138" spans="1:18" s="18" customFormat="1" x14ac:dyDescent="0.25">
      <c r="A138" s="33"/>
      <c r="B138" s="27"/>
      <c r="C138" s="10"/>
      <c r="D138" s="10"/>
      <c r="E138" s="11"/>
      <c r="F138" s="23"/>
      <c r="G138" s="24"/>
      <c r="H138" s="147"/>
      <c r="I138" s="147"/>
      <c r="J138" s="28"/>
      <c r="K138" s="26"/>
      <c r="L138" s="14"/>
      <c r="M138" s="148">
        <f t="shared" ref="M138" si="28">J138*L138</f>
        <v>0</v>
      </c>
      <c r="N138" s="148"/>
      <c r="R138" s="99"/>
    </row>
    <row r="139" spans="1:18" s="18" customFormat="1" x14ac:dyDescent="0.25">
      <c r="A139" s="33"/>
      <c r="B139" s="27"/>
      <c r="C139" s="10"/>
      <c r="D139" s="10"/>
      <c r="E139" s="11"/>
      <c r="F139" s="23"/>
      <c r="G139" s="24"/>
      <c r="H139" s="147"/>
      <c r="I139" s="147"/>
      <c r="J139" s="28"/>
      <c r="K139" s="26"/>
      <c r="L139" s="14"/>
      <c r="M139" s="148"/>
      <c r="N139" s="148"/>
      <c r="R139" s="99"/>
    </row>
    <row r="140" spans="1:18" s="18" customFormat="1" x14ac:dyDescent="0.25">
      <c r="A140" s="33"/>
      <c r="B140" s="27"/>
      <c r="C140" s="10"/>
      <c r="D140" s="10"/>
      <c r="E140" s="11"/>
      <c r="F140" s="23"/>
      <c r="G140" s="24"/>
      <c r="H140" s="147"/>
      <c r="I140" s="147"/>
      <c r="J140" s="28"/>
      <c r="K140" s="26"/>
      <c r="L140" s="14"/>
      <c r="M140" s="148">
        <f>SUM(M141:N160)</f>
        <v>0</v>
      </c>
      <c r="N140" s="148"/>
      <c r="R140" s="99"/>
    </row>
    <row r="141" spans="1:18" s="18" customFormat="1" x14ac:dyDescent="0.25">
      <c r="A141" s="33"/>
      <c r="B141" s="27"/>
      <c r="C141" s="10"/>
      <c r="D141" s="10"/>
      <c r="E141" s="11"/>
      <c r="F141" s="23"/>
      <c r="G141" s="24"/>
      <c r="H141" s="147"/>
      <c r="I141" s="147"/>
      <c r="J141" s="28"/>
      <c r="K141" s="26"/>
      <c r="L141" s="14"/>
      <c r="M141" s="148">
        <f t="shared" ref="M141:M160" si="29">J141*L141</f>
        <v>0</v>
      </c>
      <c r="N141" s="148"/>
      <c r="R141" s="99"/>
    </row>
    <row r="142" spans="1:18" s="18" customFormat="1" x14ac:dyDescent="0.25">
      <c r="A142" s="33"/>
      <c r="B142" s="27"/>
      <c r="C142" s="10"/>
      <c r="D142" s="10"/>
      <c r="E142" s="11"/>
      <c r="F142" s="23"/>
      <c r="G142" s="24"/>
      <c r="H142" s="147"/>
      <c r="I142" s="147"/>
      <c r="J142" s="28"/>
      <c r="K142" s="26"/>
      <c r="L142" s="14"/>
      <c r="M142" s="148">
        <f t="shared" si="29"/>
        <v>0</v>
      </c>
      <c r="N142" s="148"/>
      <c r="R142" s="99"/>
    </row>
    <row r="143" spans="1:18" s="18" customFormat="1" x14ac:dyDescent="0.25">
      <c r="A143" s="33"/>
      <c r="B143" s="27"/>
      <c r="C143" s="10"/>
      <c r="D143" s="10"/>
      <c r="E143" s="11"/>
      <c r="F143" s="23"/>
      <c r="G143" s="24"/>
      <c r="H143" s="147"/>
      <c r="I143" s="147"/>
      <c r="J143" s="28"/>
      <c r="K143" s="26"/>
      <c r="L143" s="14"/>
      <c r="M143" s="148">
        <f t="shared" si="29"/>
        <v>0</v>
      </c>
      <c r="N143" s="148"/>
      <c r="R143" s="99"/>
    </row>
    <row r="144" spans="1:18" s="18" customFormat="1" x14ac:dyDescent="0.25">
      <c r="A144" s="33"/>
      <c r="B144" s="27"/>
      <c r="C144" s="10"/>
      <c r="D144" s="10"/>
      <c r="E144" s="11"/>
      <c r="F144" s="23"/>
      <c r="G144" s="24"/>
      <c r="H144" s="147"/>
      <c r="I144" s="147"/>
      <c r="J144" s="28"/>
      <c r="K144" s="26"/>
      <c r="L144" s="14"/>
      <c r="M144" s="148">
        <f t="shared" si="29"/>
        <v>0</v>
      </c>
      <c r="N144" s="148"/>
      <c r="R144" s="99"/>
    </row>
    <row r="145" spans="1:18" s="18" customFormat="1" x14ac:dyDescent="0.25">
      <c r="A145" s="33"/>
      <c r="B145" s="27"/>
      <c r="C145" s="10"/>
      <c r="D145" s="10"/>
      <c r="E145" s="11"/>
      <c r="F145" s="23"/>
      <c r="G145" s="24"/>
      <c r="H145" s="147"/>
      <c r="I145" s="147"/>
      <c r="J145" s="28"/>
      <c r="K145" s="26"/>
      <c r="L145" s="14"/>
      <c r="M145" s="148">
        <f t="shared" si="29"/>
        <v>0</v>
      </c>
      <c r="N145" s="148"/>
      <c r="R145" s="99"/>
    </row>
    <row r="146" spans="1:18" s="18" customFormat="1" x14ac:dyDescent="0.25">
      <c r="A146" s="33"/>
      <c r="B146" s="27"/>
      <c r="C146" s="10"/>
      <c r="D146" s="10"/>
      <c r="E146" s="11"/>
      <c r="F146" s="23"/>
      <c r="G146" s="24"/>
      <c r="H146" s="147"/>
      <c r="I146" s="147"/>
      <c r="J146" s="28"/>
      <c r="K146" s="26"/>
      <c r="L146" s="14"/>
      <c r="M146" s="148">
        <f t="shared" si="29"/>
        <v>0</v>
      </c>
      <c r="N146" s="148"/>
      <c r="R146" s="99"/>
    </row>
    <row r="147" spans="1:18" s="18" customFormat="1" x14ac:dyDescent="0.25">
      <c r="A147" s="33"/>
      <c r="B147" s="27"/>
      <c r="C147" s="10"/>
      <c r="D147" s="10"/>
      <c r="E147" s="11"/>
      <c r="F147" s="23"/>
      <c r="G147" s="24"/>
      <c r="H147" s="147"/>
      <c r="I147" s="147"/>
      <c r="J147" s="28"/>
      <c r="K147" s="26"/>
      <c r="L147" s="14"/>
      <c r="M147" s="148">
        <f t="shared" si="29"/>
        <v>0</v>
      </c>
      <c r="N147" s="148"/>
      <c r="R147" s="99"/>
    </row>
    <row r="148" spans="1:18" s="18" customFormat="1" x14ac:dyDescent="0.25">
      <c r="A148" s="33"/>
      <c r="B148" s="27"/>
      <c r="C148" s="10"/>
      <c r="D148" s="10"/>
      <c r="E148" s="11"/>
      <c r="F148" s="23"/>
      <c r="G148" s="24"/>
      <c r="H148" s="147"/>
      <c r="I148" s="147"/>
      <c r="J148" s="28"/>
      <c r="K148" s="26"/>
      <c r="L148" s="14"/>
      <c r="M148" s="148">
        <f t="shared" si="29"/>
        <v>0</v>
      </c>
      <c r="N148" s="148"/>
      <c r="R148" s="99"/>
    </row>
    <row r="149" spans="1:18" s="18" customFormat="1" x14ac:dyDescent="0.25">
      <c r="A149" s="33"/>
      <c r="B149" s="27"/>
      <c r="C149" s="10"/>
      <c r="D149" s="10"/>
      <c r="E149" s="11"/>
      <c r="F149" s="23"/>
      <c r="G149" s="24"/>
      <c r="H149" s="147"/>
      <c r="I149" s="147"/>
      <c r="J149" s="28"/>
      <c r="K149" s="26"/>
      <c r="L149" s="14"/>
      <c r="M149" s="148">
        <f t="shared" si="29"/>
        <v>0</v>
      </c>
      <c r="N149" s="148"/>
      <c r="R149" s="99"/>
    </row>
    <row r="150" spans="1:18" s="18" customFormat="1" x14ac:dyDescent="0.25">
      <c r="A150" s="33"/>
      <c r="B150" s="27"/>
      <c r="C150" s="10"/>
      <c r="D150" s="10"/>
      <c r="E150" s="11"/>
      <c r="F150" s="23"/>
      <c r="G150" s="24"/>
      <c r="H150" s="147"/>
      <c r="I150" s="147"/>
      <c r="J150" s="28"/>
      <c r="K150" s="26"/>
      <c r="L150" s="14"/>
      <c r="M150" s="148">
        <f t="shared" si="29"/>
        <v>0</v>
      </c>
      <c r="N150" s="148"/>
      <c r="R150" s="99"/>
    </row>
    <row r="151" spans="1:18" s="18" customFormat="1" x14ac:dyDescent="0.25">
      <c r="A151" s="33"/>
      <c r="B151" s="27"/>
      <c r="C151" s="10"/>
      <c r="D151" s="10"/>
      <c r="E151" s="11"/>
      <c r="F151" s="23"/>
      <c r="G151" s="24"/>
      <c r="H151" s="147"/>
      <c r="I151" s="147"/>
      <c r="J151" s="28"/>
      <c r="K151" s="26"/>
      <c r="L151" s="14"/>
      <c r="M151" s="148">
        <f t="shared" si="29"/>
        <v>0</v>
      </c>
      <c r="N151" s="148"/>
      <c r="R151" s="99"/>
    </row>
    <row r="152" spans="1:18" s="18" customFormat="1" x14ac:dyDescent="0.25">
      <c r="A152" s="33"/>
      <c r="B152" s="27"/>
      <c r="C152" s="10"/>
      <c r="D152" s="10"/>
      <c r="E152" s="11"/>
      <c r="F152" s="23"/>
      <c r="G152" s="24"/>
      <c r="H152" s="147"/>
      <c r="I152" s="147"/>
      <c r="J152" s="28"/>
      <c r="K152" s="26"/>
      <c r="L152" s="14"/>
      <c r="M152" s="148">
        <f t="shared" si="29"/>
        <v>0</v>
      </c>
      <c r="N152" s="148"/>
      <c r="R152" s="99"/>
    </row>
    <row r="153" spans="1:18" s="18" customFormat="1" x14ac:dyDescent="0.25">
      <c r="A153" s="33"/>
      <c r="B153" s="27"/>
      <c r="C153" s="10"/>
      <c r="D153" s="10"/>
      <c r="E153" s="11"/>
      <c r="F153" s="23"/>
      <c r="G153" s="24"/>
      <c r="H153" s="147"/>
      <c r="I153" s="147"/>
      <c r="J153" s="28"/>
      <c r="K153" s="26"/>
      <c r="L153" s="14"/>
      <c r="M153" s="148">
        <f t="shared" si="29"/>
        <v>0</v>
      </c>
      <c r="N153" s="148"/>
      <c r="R153" s="99"/>
    </row>
    <row r="154" spans="1:18" s="18" customFormat="1" x14ac:dyDescent="0.25">
      <c r="A154" s="33"/>
      <c r="B154" s="27"/>
      <c r="C154" s="10"/>
      <c r="D154" s="10"/>
      <c r="E154" s="11"/>
      <c r="F154" s="23"/>
      <c r="G154" s="24"/>
      <c r="H154" s="147"/>
      <c r="I154" s="147"/>
      <c r="J154" s="28"/>
      <c r="K154" s="26"/>
      <c r="L154" s="14"/>
      <c r="M154" s="148">
        <f t="shared" si="29"/>
        <v>0</v>
      </c>
      <c r="N154" s="148"/>
      <c r="R154" s="99"/>
    </row>
    <row r="155" spans="1:18" s="18" customFormat="1" x14ac:dyDescent="0.25">
      <c r="A155" s="33"/>
      <c r="B155" s="27"/>
      <c r="C155" s="10"/>
      <c r="D155" s="10"/>
      <c r="E155" s="11"/>
      <c r="F155" s="23"/>
      <c r="G155" s="24"/>
      <c r="H155" s="147"/>
      <c r="I155" s="147"/>
      <c r="J155" s="28"/>
      <c r="K155" s="26"/>
      <c r="L155" s="14"/>
      <c r="M155" s="148">
        <f t="shared" si="29"/>
        <v>0</v>
      </c>
      <c r="N155" s="148"/>
      <c r="R155" s="99"/>
    </row>
    <row r="156" spans="1:18" s="18" customFormat="1" x14ac:dyDescent="0.25">
      <c r="A156" s="33"/>
      <c r="B156" s="27"/>
      <c r="C156" s="10"/>
      <c r="D156" s="10"/>
      <c r="E156" s="11"/>
      <c r="F156" s="23"/>
      <c r="G156" s="24"/>
      <c r="H156" s="147"/>
      <c r="I156" s="147"/>
      <c r="J156" s="28"/>
      <c r="K156" s="26"/>
      <c r="L156" s="14"/>
      <c r="M156" s="148">
        <f t="shared" si="29"/>
        <v>0</v>
      </c>
      <c r="N156" s="148"/>
      <c r="R156" s="99"/>
    </row>
    <row r="157" spans="1:18" s="18" customFormat="1" x14ac:dyDescent="0.25">
      <c r="A157" s="33"/>
      <c r="B157" s="27"/>
      <c r="C157" s="10"/>
      <c r="D157" s="10"/>
      <c r="E157" s="11"/>
      <c r="F157" s="23"/>
      <c r="G157" s="24"/>
      <c r="H157" s="147"/>
      <c r="I157" s="147"/>
      <c r="J157" s="28"/>
      <c r="K157" s="26"/>
      <c r="L157" s="14"/>
      <c r="M157" s="148">
        <f t="shared" si="29"/>
        <v>0</v>
      </c>
      <c r="N157" s="148"/>
      <c r="R157" s="99"/>
    </row>
    <row r="158" spans="1:18" s="18" customFormat="1" x14ac:dyDescent="0.25">
      <c r="A158" s="33"/>
      <c r="B158" s="27"/>
      <c r="C158" s="10"/>
      <c r="D158" s="10"/>
      <c r="E158" s="11"/>
      <c r="F158" s="23"/>
      <c r="G158" s="24"/>
      <c r="H158" s="147"/>
      <c r="I158" s="147"/>
      <c r="J158" s="28"/>
      <c r="K158" s="26"/>
      <c r="L158" s="14"/>
      <c r="M158" s="148">
        <f t="shared" si="29"/>
        <v>0</v>
      </c>
      <c r="N158" s="148"/>
      <c r="R158" s="99"/>
    </row>
    <row r="159" spans="1:18" s="18" customFormat="1" x14ac:dyDescent="0.25">
      <c r="A159" s="33"/>
      <c r="B159" s="27"/>
      <c r="C159" s="10"/>
      <c r="D159" s="10"/>
      <c r="E159" s="11"/>
      <c r="F159" s="23"/>
      <c r="G159" s="24"/>
      <c r="H159" s="147"/>
      <c r="I159" s="147"/>
      <c r="J159" s="28"/>
      <c r="K159" s="26"/>
      <c r="L159" s="14"/>
      <c r="M159" s="148">
        <f t="shared" si="29"/>
        <v>0</v>
      </c>
      <c r="N159" s="148"/>
      <c r="R159" s="99"/>
    </row>
    <row r="160" spans="1:18" s="18" customFormat="1" x14ac:dyDescent="0.25">
      <c r="A160" s="33"/>
      <c r="B160" s="27"/>
      <c r="C160" s="10"/>
      <c r="D160" s="10"/>
      <c r="E160" s="11"/>
      <c r="F160" s="23"/>
      <c r="G160" s="24"/>
      <c r="H160" s="147"/>
      <c r="I160" s="147"/>
      <c r="J160" s="28"/>
      <c r="K160" s="26"/>
      <c r="L160" s="14"/>
      <c r="M160" s="148">
        <f t="shared" si="29"/>
        <v>0</v>
      </c>
      <c r="N160" s="148"/>
      <c r="R160" s="99"/>
    </row>
    <row r="161" spans="1:18" s="18" customFormat="1" x14ac:dyDescent="0.25">
      <c r="A161" s="33"/>
      <c r="B161" s="27"/>
      <c r="C161" s="10"/>
      <c r="D161" s="10"/>
      <c r="E161" s="11"/>
      <c r="F161" s="23"/>
      <c r="G161" s="24"/>
      <c r="H161" s="147"/>
      <c r="I161" s="147"/>
      <c r="J161" s="28"/>
      <c r="K161" s="26"/>
      <c r="L161" s="14"/>
      <c r="M161" s="148"/>
      <c r="N161" s="148"/>
      <c r="R161" s="99"/>
    </row>
    <row r="162" spans="1:18" s="18" customFormat="1" x14ac:dyDescent="0.25">
      <c r="A162" s="33"/>
      <c r="B162" s="27"/>
      <c r="C162" s="10"/>
      <c r="D162" s="10"/>
      <c r="E162" s="11"/>
      <c r="F162" s="23"/>
      <c r="G162" s="24"/>
      <c r="H162" s="147"/>
      <c r="I162" s="147"/>
      <c r="J162" s="28"/>
      <c r="K162" s="26"/>
      <c r="L162" s="14"/>
      <c r="M162" s="148">
        <f>SUM(M163:N188)</f>
        <v>0</v>
      </c>
      <c r="N162" s="148"/>
      <c r="R162" s="99"/>
    </row>
    <row r="163" spans="1:18" s="18" customFormat="1" x14ac:dyDescent="0.25">
      <c r="A163" s="33"/>
      <c r="B163" s="27"/>
      <c r="C163" s="10"/>
      <c r="D163" s="10"/>
      <c r="E163" s="11"/>
      <c r="F163" s="23"/>
      <c r="G163" s="24"/>
      <c r="H163" s="147"/>
      <c r="I163" s="147"/>
      <c r="J163" s="28"/>
      <c r="K163" s="26"/>
      <c r="L163" s="14"/>
      <c r="M163" s="148">
        <f t="shared" ref="M163:M188" si="30">J163*L163</f>
        <v>0</v>
      </c>
      <c r="N163" s="148"/>
      <c r="R163" s="99"/>
    </row>
    <row r="164" spans="1:18" s="18" customFormat="1" x14ac:dyDescent="0.25">
      <c r="A164" s="33"/>
      <c r="B164" s="27"/>
      <c r="C164" s="10"/>
      <c r="D164" s="10"/>
      <c r="E164" s="11"/>
      <c r="F164" s="23"/>
      <c r="G164" s="24"/>
      <c r="H164" s="147"/>
      <c r="I164" s="147"/>
      <c r="J164" s="28"/>
      <c r="K164" s="26"/>
      <c r="L164" s="14"/>
      <c r="M164" s="148">
        <f t="shared" si="30"/>
        <v>0</v>
      </c>
      <c r="N164" s="148"/>
      <c r="R164" s="99"/>
    </row>
    <row r="165" spans="1:18" s="18" customFormat="1" x14ac:dyDescent="0.25">
      <c r="A165" s="33"/>
      <c r="B165" s="27"/>
      <c r="C165" s="10"/>
      <c r="D165" s="10"/>
      <c r="E165" s="11"/>
      <c r="F165" s="23"/>
      <c r="G165" s="24"/>
      <c r="H165" s="147"/>
      <c r="I165" s="147"/>
      <c r="J165" s="28"/>
      <c r="K165" s="26"/>
      <c r="L165" s="14"/>
      <c r="M165" s="148">
        <f t="shared" si="30"/>
        <v>0</v>
      </c>
      <c r="N165" s="148"/>
      <c r="R165" s="99"/>
    </row>
    <row r="166" spans="1:18" s="18" customFormat="1" x14ac:dyDescent="0.25">
      <c r="A166" s="33"/>
      <c r="B166" s="27"/>
      <c r="C166" s="10"/>
      <c r="D166" s="10"/>
      <c r="E166" s="11"/>
      <c r="F166" s="23"/>
      <c r="G166" s="24"/>
      <c r="H166" s="147"/>
      <c r="I166" s="147"/>
      <c r="J166" s="28"/>
      <c r="K166" s="26"/>
      <c r="L166" s="14"/>
      <c r="M166" s="148">
        <f t="shared" si="30"/>
        <v>0</v>
      </c>
      <c r="N166" s="148"/>
      <c r="R166" s="99"/>
    </row>
    <row r="167" spans="1:18" s="18" customFormat="1" x14ac:dyDescent="0.25">
      <c r="A167" s="33"/>
      <c r="B167" s="27"/>
      <c r="C167" s="10"/>
      <c r="D167" s="10"/>
      <c r="E167" s="11"/>
      <c r="F167" s="23"/>
      <c r="G167" s="24"/>
      <c r="H167" s="147"/>
      <c r="I167" s="147"/>
      <c r="J167" s="28"/>
      <c r="K167" s="26"/>
      <c r="L167" s="14"/>
      <c r="M167" s="148">
        <f t="shared" si="30"/>
        <v>0</v>
      </c>
      <c r="N167" s="148"/>
      <c r="R167" s="99"/>
    </row>
    <row r="168" spans="1:18" s="18" customFormat="1" x14ac:dyDescent="0.25">
      <c r="A168" s="33"/>
      <c r="B168" s="27"/>
      <c r="C168" s="10"/>
      <c r="D168" s="10"/>
      <c r="E168" s="11"/>
      <c r="F168" s="23"/>
      <c r="G168" s="24"/>
      <c r="H168" s="147"/>
      <c r="I168" s="147"/>
      <c r="J168" s="28"/>
      <c r="K168" s="26"/>
      <c r="L168" s="14"/>
      <c r="M168" s="148">
        <f t="shared" si="30"/>
        <v>0</v>
      </c>
      <c r="N168" s="148"/>
      <c r="R168" s="99"/>
    </row>
    <row r="169" spans="1:18" s="18" customFormat="1" x14ac:dyDescent="0.25">
      <c r="A169" s="33"/>
      <c r="B169" s="27"/>
      <c r="C169" s="10"/>
      <c r="D169" s="10"/>
      <c r="E169" s="11"/>
      <c r="F169" s="23"/>
      <c r="G169" s="24"/>
      <c r="H169" s="147"/>
      <c r="I169" s="147"/>
      <c r="J169" s="28"/>
      <c r="K169" s="26"/>
      <c r="L169" s="14"/>
      <c r="M169" s="148">
        <f t="shared" si="30"/>
        <v>0</v>
      </c>
      <c r="N169" s="148"/>
      <c r="R169" s="99"/>
    </row>
    <row r="170" spans="1:18" s="18" customFormat="1" x14ac:dyDescent="0.25">
      <c r="A170" s="33"/>
      <c r="B170" s="27"/>
      <c r="C170" s="10"/>
      <c r="D170" s="10"/>
      <c r="E170" s="11"/>
      <c r="F170" s="23"/>
      <c r="G170" s="24"/>
      <c r="H170" s="147"/>
      <c r="I170" s="147"/>
      <c r="J170" s="28"/>
      <c r="K170" s="26"/>
      <c r="L170" s="14"/>
      <c r="M170" s="148">
        <f t="shared" si="30"/>
        <v>0</v>
      </c>
      <c r="N170" s="148"/>
      <c r="R170" s="99"/>
    </row>
    <row r="171" spans="1:18" s="18" customFormat="1" x14ac:dyDescent="0.25">
      <c r="A171" s="33"/>
      <c r="B171" s="27"/>
      <c r="C171" s="10"/>
      <c r="D171" s="10"/>
      <c r="E171" s="11"/>
      <c r="F171" s="23"/>
      <c r="G171" s="24"/>
      <c r="H171" s="147"/>
      <c r="I171" s="147"/>
      <c r="J171" s="28"/>
      <c r="K171" s="26"/>
      <c r="L171" s="14"/>
      <c r="M171" s="148">
        <f t="shared" si="30"/>
        <v>0</v>
      </c>
      <c r="N171" s="148"/>
      <c r="R171" s="99"/>
    </row>
    <row r="172" spans="1:18" s="18" customFormat="1" x14ac:dyDescent="0.25">
      <c r="A172" s="33"/>
      <c r="B172" s="27"/>
      <c r="C172" s="10"/>
      <c r="D172" s="10"/>
      <c r="E172" s="11"/>
      <c r="F172" s="23"/>
      <c r="G172" s="24"/>
      <c r="H172" s="147"/>
      <c r="I172" s="147"/>
      <c r="J172" s="28"/>
      <c r="K172" s="26"/>
      <c r="L172" s="14"/>
      <c r="M172" s="148">
        <f t="shared" si="30"/>
        <v>0</v>
      </c>
      <c r="N172" s="148"/>
      <c r="R172" s="99"/>
    </row>
    <row r="173" spans="1:18" s="18" customFormat="1" x14ac:dyDescent="0.25">
      <c r="A173" s="33"/>
      <c r="B173" s="27"/>
      <c r="C173" s="10"/>
      <c r="D173" s="10"/>
      <c r="E173" s="11"/>
      <c r="F173" s="23"/>
      <c r="G173" s="24"/>
      <c r="H173" s="147"/>
      <c r="I173" s="147"/>
      <c r="J173" s="28"/>
      <c r="K173" s="26"/>
      <c r="L173" s="14"/>
      <c r="M173" s="148">
        <f t="shared" si="30"/>
        <v>0</v>
      </c>
      <c r="N173" s="148"/>
      <c r="R173" s="99"/>
    </row>
    <row r="174" spans="1:18" s="18" customFormat="1" x14ac:dyDescent="0.25">
      <c r="A174" s="33"/>
      <c r="B174" s="27"/>
      <c r="C174" s="10"/>
      <c r="D174" s="10"/>
      <c r="E174" s="11"/>
      <c r="F174" s="23"/>
      <c r="G174" s="24"/>
      <c r="H174" s="147"/>
      <c r="I174" s="147"/>
      <c r="J174" s="28"/>
      <c r="K174" s="26"/>
      <c r="L174" s="14"/>
      <c r="M174" s="148">
        <f t="shared" si="30"/>
        <v>0</v>
      </c>
      <c r="N174" s="148"/>
      <c r="R174" s="99"/>
    </row>
    <row r="175" spans="1:18" s="18" customFormat="1" x14ac:dyDescent="0.25">
      <c r="A175" s="33"/>
      <c r="B175" s="27"/>
      <c r="C175" s="10"/>
      <c r="D175" s="10"/>
      <c r="E175" s="11"/>
      <c r="F175" s="23"/>
      <c r="G175" s="24"/>
      <c r="H175" s="147"/>
      <c r="I175" s="147"/>
      <c r="J175" s="28"/>
      <c r="K175" s="26"/>
      <c r="L175" s="14"/>
      <c r="M175" s="148">
        <f t="shared" si="30"/>
        <v>0</v>
      </c>
      <c r="N175" s="148"/>
      <c r="R175" s="99"/>
    </row>
    <row r="176" spans="1:18" s="18" customFormat="1" x14ac:dyDescent="0.25">
      <c r="A176" s="33"/>
      <c r="B176" s="27"/>
      <c r="C176" s="10"/>
      <c r="D176" s="10"/>
      <c r="E176" s="11"/>
      <c r="F176" s="23"/>
      <c r="G176" s="24"/>
      <c r="H176" s="147"/>
      <c r="I176" s="147"/>
      <c r="J176" s="28"/>
      <c r="K176" s="26"/>
      <c r="L176" s="14"/>
      <c r="M176" s="148">
        <f t="shared" si="30"/>
        <v>0</v>
      </c>
      <c r="N176" s="148"/>
      <c r="R176" s="99"/>
    </row>
    <row r="177" spans="1:18" s="18" customFormat="1" x14ac:dyDescent="0.25">
      <c r="A177" s="33"/>
      <c r="B177" s="27"/>
      <c r="C177" s="10"/>
      <c r="D177" s="10"/>
      <c r="E177" s="11"/>
      <c r="F177" s="23"/>
      <c r="G177" s="24"/>
      <c r="H177" s="147"/>
      <c r="I177" s="147"/>
      <c r="J177" s="28"/>
      <c r="K177" s="26"/>
      <c r="L177" s="14"/>
      <c r="M177" s="148">
        <f t="shared" si="30"/>
        <v>0</v>
      </c>
      <c r="N177" s="148"/>
      <c r="R177" s="99"/>
    </row>
    <row r="178" spans="1:18" s="18" customFormat="1" x14ac:dyDescent="0.25">
      <c r="A178" s="33"/>
      <c r="B178" s="27"/>
      <c r="C178" s="10"/>
      <c r="D178" s="10"/>
      <c r="E178" s="11"/>
      <c r="F178" s="23"/>
      <c r="G178" s="24"/>
      <c r="H178" s="147"/>
      <c r="I178" s="147"/>
      <c r="J178" s="28"/>
      <c r="K178" s="26"/>
      <c r="L178" s="14"/>
      <c r="M178" s="148">
        <f t="shared" si="30"/>
        <v>0</v>
      </c>
      <c r="N178" s="148"/>
      <c r="R178" s="99"/>
    </row>
    <row r="179" spans="1:18" s="18" customFormat="1" x14ac:dyDescent="0.25">
      <c r="A179" s="33"/>
      <c r="B179" s="27"/>
      <c r="C179" s="10"/>
      <c r="D179" s="10"/>
      <c r="E179" s="11"/>
      <c r="F179" s="23"/>
      <c r="G179" s="24"/>
      <c r="H179" s="147"/>
      <c r="I179" s="147"/>
      <c r="J179" s="28"/>
      <c r="K179" s="26"/>
      <c r="L179" s="14"/>
      <c r="M179" s="148">
        <f t="shared" si="30"/>
        <v>0</v>
      </c>
      <c r="N179" s="148"/>
      <c r="R179" s="99"/>
    </row>
    <row r="180" spans="1:18" s="18" customFormat="1" x14ac:dyDescent="0.25">
      <c r="A180" s="33"/>
      <c r="B180" s="27"/>
      <c r="C180" s="10"/>
      <c r="D180" s="10"/>
      <c r="E180" s="11"/>
      <c r="F180" s="23"/>
      <c r="G180" s="24"/>
      <c r="H180" s="147"/>
      <c r="I180" s="147"/>
      <c r="J180" s="28"/>
      <c r="K180" s="26"/>
      <c r="L180" s="14"/>
      <c r="M180" s="148">
        <f t="shared" si="30"/>
        <v>0</v>
      </c>
      <c r="N180" s="148"/>
      <c r="R180" s="99"/>
    </row>
    <row r="181" spans="1:18" s="18" customFormat="1" x14ac:dyDescent="0.25">
      <c r="A181" s="33"/>
      <c r="B181" s="27"/>
      <c r="C181" s="10"/>
      <c r="D181" s="10"/>
      <c r="E181" s="11"/>
      <c r="F181" s="23"/>
      <c r="G181" s="24"/>
      <c r="H181" s="147"/>
      <c r="I181" s="147"/>
      <c r="J181" s="28"/>
      <c r="K181" s="26"/>
      <c r="L181" s="14"/>
      <c r="M181" s="148">
        <f t="shared" si="30"/>
        <v>0</v>
      </c>
      <c r="N181" s="148"/>
      <c r="R181" s="99"/>
    </row>
    <row r="182" spans="1:18" s="18" customFormat="1" x14ac:dyDescent="0.25">
      <c r="A182" s="33"/>
      <c r="B182" s="27"/>
      <c r="C182" s="10"/>
      <c r="D182" s="10"/>
      <c r="E182" s="11"/>
      <c r="F182" s="23"/>
      <c r="G182" s="24"/>
      <c r="H182" s="147"/>
      <c r="I182" s="147"/>
      <c r="J182" s="28"/>
      <c r="K182" s="26"/>
      <c r="L182" s="14"/>
      <c r="M182" s="148">
        <f t="shared" si="30"/>
        <v>0</v>
      </c>
      <c r="N182" s="148"/>
      <c r="R182" s="99"/>
    </row>
    <row r="183" spans="1:18" s="18" customFormat="1" x14ac:dyDescent="0.25">
      <c r="A183" s="33"/>
      <c r="B183" s="27"/>
      <c r="C183" s="10"/>
      <c r="D183" s="10"/>
      <c r="E183" s="11"/>
      <c r="F183" s="23"/>
      <c r="G183" s="24"/>
      <c r="H183" s="147"/>
      <c r="I183" s="147"/>
      <c r="J183" s="28"/>
      <c r="K183" s="26"/>
      <c r="L183" s="14"/>
      <c r="M183" s="148">
        <f t="shared" si="30"/>
        <v>0</v>
      </c>
      <c r="N183" s="148"/>
      <c r="R183" s="99"/>
    </row>
    <row r="184" spans="1:18" s="18" customFormat="1" x14ac:dyDescent="0.25">
      <c r="A184" s="33"/>
      <c r="B184" s="27"/>
      <c r="C184" s="10"/>
      <c r="D184" s="10"/>
      <c r="E184" s="11"/>
      <c r="F184" s="23"/>
      <c r="G184" s="24"/>
      <c r="H184" s="147"/>
      <c r="I184" s="147"/>
      <c r="J184" s="28"/>
      <c r="K184" s="26"/>
      <c r="L184" s="14"/>
      <c r="M184" s="148">
        <f t="shared" si="30"/>
        <v>0</v>
      </c>
      <c r="N184" s="148"/>
      <c r="R184" s="99"/>
    </row>
    <row r="185" spans="1:18" s="18" customFormat="1" x14ac:dyDescent="0.25">
      <c r="A185" s="33"/>
      <c r="B185" s="27"/>
      <c r="C185" s="10"/>
      <c r="D185" s="10"/>
      <c r="E185" s="11"/>
      <c r="F185" s="23"/>
      <c r="G185" s="24"/>
      <c r="H185" s="147"/>
      <c r="I185" s="147"/>
      <c r="J185" s="28"/>
      <c r="K185" s="26"/>
      <c r="L185" s="14"/>
      <c r="M185" s="148">
        <f t="shared" si="30"/>
        <v>0</v>
      </c>
      <c r="N185" s="148"/>
      <c r="R185" s="99"/>
    </row>
    <row r="186" spans="1:18" s="18" customFormat="1" x14ac:dyDescent="0.25">
      <c r="A186" s="33"/>
      <c r="B186" s="27"/>
      <c r="C186" s="10"/>
      <c r="D186" s="10"/>
      <c r="E186" s="11"/>
      <c r="F186" s="23"/>
      <c r="G186" s="24"/>
      <c r="H186" s="147"/>
      <c r="I186" s="147"/>
      <c r="J186" s="28"/>
      <c r="K186" s="26"/>
      <c r="L186" s="14"/>
      <c r="M186" s="148">
        <f t="shared" si="30"/>
        <v>0</v>
      </c>
      <c r="N186" s="148"/>
      <c r="R186" s="99"/>
    </row>
    <row r="187" spans="1:18" s="18" customFormat="1" x14ac:dyDescent="0.25">
      <c r="A187" s="33"/>
      <c r="B187" s="27"/>
      <c r="C187" s="10"/>
      <c r="D187" s="10"/>
      <c r="E187" s="11"/>
      <c r="F187" s="23"/>
      <c r="G187" s="24"/>
      <c r="H187" s="147"/>
      <c r="I187" s="147"/>
      <c r="J187" s="28"/>
      <c r="K187" s="26"/>
      <c r="L187" s="14"/>
      <c r="M187" s="148">
        <f t="shared" si="30"/>
        <v>0</v>
      </c>
      <c r="N187" s="148"/>
      <c r="R187" s="99"/>
    </row>
    <row r="188" spans="1:18" s="18" customFormat="1" x14ac:dyDescent="0.25">
      <c r="A188" s="33"/>
      <c r="B188" s="27"/>
      <c r="C188" s="10"/>
      <c r="D188" s="10"/>
      <c r="E188" s="11"/>
      <c r="F188" s="23"/>
      <c r="G188" s="24"/>
      <c r="H188" s="147"/>
      <c r="I188" s="147"/>
      <c r="J188" s="28"/>
      <c r="K188" s="26"/>
      <c r="L188" s="14"/>
      <c r="M188" s="148">
        <f t="shared" si="30"/>
        <v>0</v>
      </c>
      <c r="N188" s="148"/>
      <c r="R188" s="99"/>
    </row>
    <row r="189" spans="1:18" s="18" customFormat="1" x14ac:dyDescent="0.25">
      <c r="A189" s="33"/>
      <c r="B189" s="27"/>
      <c r="C189" s="10"/>
      <c r="D189" s="10"/>
      <c r="E189" s="11"/>
      <c r="F189" s="23"/>
      <c r="G189" s="24"/>
      <c r="H189" s="147"/>
      <c r="I189" s="147"/>
      <c r="J189" s="28"/>
      <c r="K189" s="26"/>
      <c r="L189" s="14"/>
      <c r="M189" s="148"/>
      <c r="N189" s="148"/>
      <c r="R189" s="99"/>
    </row>
    <row r="190" spans="1:18" s="18" customFormat="1" x14ac:dyDescent="0.25">
      <c r="A190" s="33"/>
      <c r="B190" s="27"/>
      <c r="C190" s="10"/>
      <c r="D190" s="10"/>
      <c r="E190" s="11"/>
      <c r="F190" s="23"/>
      <c r="G190" s="24"/>
      <c r="H190" s="147"/>
      <c r="I190" s="147"/>
      <c r="J190" s="28"/>
      <c r="K190" s="26"/>
      <c r="L190" s="14"/>
      <c r="M190" s="148">
        <f>SUM(M191:N191)</f>
        <v>0</v>
      </c>
      <c r="N190" s="148"/>
      <c r="R190" s="99"/>
    </row>
    <row r="191" spans="1:18" s="18" customFormat="1" x14ac:dyDescent="0.25">
      <c r="A191" s="33"/>
      <c r="B191" s="27"/>
      <c r="C191" s="10"/>
      <c r="D191" s="10"/>
      <c r="E191" s="11"/>
      <c r="F191" s="23"/>
      <c r="G191" s="24"/>
      <c r="H191" s="147"/>
      <c r="I191" s="147"/>
      <c r="J191" s="28"/>
      <c r="K191" s="26"/>
      <c r="L191" s="14"/>
      <c r="M191" s="148">
        <f t="shared" ref="M191" si="31">J191*L191</f>
        <v>0</v>
      </c>
      <c r="N191" s="148"/>
      <c r="R191" s="99"/>
    </row>
    <row r="192" spans="1:18" s="18" customFormat="1" x14ac:dyDescent="0.25">
      <c r="A192" s="33"/>
      <c r="B192" s="27"/>
      <c r="C192" s="10"/>
      <c r="D192" s="10"/>
      <c r="E192" s="11"/>
      <c r="F192" s="23"/>
      <c r="G192" s="24"/>
      <c r="H192" s="147"/>
      <c r="I192" s="147"/>
      <c r="J192" s="28"/>
      <c r="K192" s="26"/>
      <c r="L192" s="14"/>
      <c r="M192" s="148"/>
      <c r="N192" s="148"/>
      <c r="R192" s="99"/>
    </row>
    <row r="193" spans="1:18" s="18" customFormat="1" x14ac:dyDescent="0.25">
      <c r="A193" s="33"/>
      <c r="B193" s="27"/>
      <c r="C193" s="10"/>
      <c r="D193" s="10"/>
      <c r="E193" s="11"/>
      <c r="F193" s="23"/>
      <c r="G193" s="24"/>
      <c r="H193" s="147"/>
      <c r="I193" s="147"/>
      <c r="J193" s="28"/>
      <c r="K193" s="26"/>
      <c r="L193" s="14"/>
      <c r="M193" s="148">
        <f>M194+M197</f>
        <v>0</v>
      </c>
      <c r="N193" s="148"/>
      <c r="R193" s="99"/>
    </row>
    <row r="194" spans="1:18" s="18" customFormat="1" x14ac:dyDescent="0.25">
      <c r="A194" s="33"/>
      <c r="B194" s="27"/>
      <c r="C194" s="10"/>
      <c r="D194" s="10"/>
      <c r="E194" s="11"/>
      <c r="F194" s="23"/>
      <c r="G194" s="24"/>
      <c r="H194" s="147"/>
      <c r="I194" s="147"/>
      <c r="J194" s="28"/>
      <c r="K194" s="26"/>
      <c r="L194" s="14"/>
      <c r="M194" s="148">
        <f>M195</f>
        <v>0</v>
      </c>
      <c r="N194" s="148"/>
      <c r="R194" s="99"/>
    </row>
    <row r="195" spans="1:18" s="18" customFormat="1" x14ac:dyDescent="0.25">
      <c r="A195" s="33"/>
      <c r="B195" s="27"/>
      <c r="C195" s="10"/>
      <c r="D195" s="10"/>
      <c r="E195" s="11"/>
      <c r="F195" s="23"/>
      <c r="G195" s="24"/>
      <c r="H195" s="147"/>
      <c r="I195" s="147"/>
      <c r="J195" s="28"/>
      <c r="K195" s="26"/>
      <c r="L195" s="14"/>
      <c r="M195" s="148">
        <f t="shared" ref="M195" si="32">J195*L195</f>
        <v>0</v>
      </c>
      <c r="N195" s="148"/>
      <c r="R195" s="99"/>
    </row>
    <row r="196" spans="1:18" s="18" customFormat="1" x14ac:dyDescent="0.25">
      <c r="A196" s="33"/>
      <c r="B196" s="27"/>
      <c r="C196" s="10"/>
      <c r="D196" s="10"/>
      <c r="E196" s="11"/>
      <c r="F196" s="23"/>
      <c r="G196" s="24"/>
      <c r="H196" s="147"/>
      <c r="I196" s="147"/>
      <c r="J196" s="28"/>
      <c r="K196" s="26"/>
      <c r="L196" s="14"/>
      <c r="M196" s="148"/>
      <c r="N196" s="148"/>
      <c r="R196" s="99"/>
    </row>
    <row r="197" spans="1:18" s="18" customFormat="1" x14ac:dyDescent="0.25">
      <c r="A197" s="33"/>
      <c r="B197" s="27"/>
      <c r="C197" s="10"/>
      <c r="D197" s="10"/>
      <c r="E197" s="11"/>
      <c r="F197" s="23"/>
      <c r="G197" s="24"/>
      <c r="H197" s="147"/>
      <c r="I197" s="147"/>
      <c r="J197" s="28"/>
      <c r="K197" s="26"/>
      <c r="L197" s="14"/>
      <c r="M197" s="148">
        <f>SUM(M198:N199)</f>
        <v>0</v>
      </c>
      <c r="N197" s="148"/>
      <c r="R197" s="99"/>
    </row>
    <row r="198" spans="1:18" s="18" customFormat="1" x14ac:dyDescent="0.25">
      <c r="A198" s="33"/>
      <c r="B198" s="27"/>
      <c r="C198" s="10"/>
      <c r="D198" s="10"/>
      <c r="E198" s="11"/>
      <c r="F198" s="23"/>
      <c r="G198" s="24"/>
      <c r="H198" s="147"/>
      <c r="I198" s="147"/>
      <c r="J198" s="28"/>
      <c r="K198" s="26"/>
      <c r="L198" s="14"/>
      <c r="M198" s="148">
        <f t="shared" ref="M198:M199" si="33">J198*L198</f>
        <v>0</v>
      </c>
      <c r="N198" s="148"/>
      <c r="R198" s="99"/>
    </row>
    <row r="199" spans="1:18" s="18" customFormat="1" x14ac:dyDescent="0.25">
      <c r="A199" s="33"/>
      <c r="B199" s="27"/>
      <c r="C199" s="10"/>
      <c r="D199" s="10"/>
      <c r="E199" s="11"/>
      <c r="F199" s="23"/>
      <c r="G199" s="24"/>
      <c r="H199" s="147"/>
      <c r="I199" s="147"/>
      <c r="J199" s="28"/>
      <c r="K199" s="26"/>
      <c r="L199" s="14"/>
      <c r="M199" s="148">
        <f t="shared" si="33"/>
        <v>0</v>
      </c>
      <c r="N199" s="148"/>
      <c r="R199" s="99"/>
    </row>
    <row r="200" spans="1:18" s="18" customFormat="1" x14ac:dyDescent="0.25">
      <c r="A200" s="33"/>
      <c r="B200" s="27"/>
      <c r="C200" s="10"/>
      <c r="D200" s="10"/>
      <c r="E200" s="11"/>
      <c r="F200" s="23"/>
      <c r="G200" s="24"/>
      <c r="H200" s="147"/>
      <c r="I200" s="147"/>
      <c r="J200" s="28"/>
      <c r="K200" s="26"/>
      <c r="L200" s="14"/>
      <c r="M200" s="148"/>
      <c r="N200" s="148"/>
      <c r="R200" s="99"/>
    </row>
    <row r="201" spans="1:18" s="18" customFormat="1" x14ac:dyDescent="0.25">
      <c r="A201" s="33"/>
      <c r="B201" s="27"/>
      <c r="C201" s="10"/>
      <c r="D201" s="10"/>
      <c r="E201" s="11"/>
      <c r="F201" s="23"/>
      <c r="G201" s="24"/>
      <c r="H201" s="147"/>
      <c r="I201" s="147"/>
      <c r="J201" s="28"/>
      <c r="K201" s="26"/>
      <c r="L201" s="14"/>
      <c r="M201" s="148">
        <f>M202+M205</f>
        <v>0</v>
      </c>
      <c r="N201" s="148"/>
      <c r="R201" s="99"/>
    </row>
    <row r="202" spans="1:18" s="18" customFormat="1" x14ac:dyDescent="0.25">
      <c r="A202" s="33"/>
      <c r="B202" s="27"/>
      <c r="C202" s="10"/>
      <c r="D202" s="10"/>
      <c r="E202" s="11"/>
      <c r="F202" s="23"/>
      <c r="G202" s="24"/>
      <c r="H202" s="147"/>
      <c r="I202" s="147"/>
      <c r="J202" s="28"/>
      <c r="K202" s="26"/>
      <c r="L202" s="14"/>
      <c r="M202" s="148">
        <f>M203</f>
        <v>0</v>
      </c>
      <c r="N202" s="148"/>
      <c r="R202" s="99"/>
    </row>
    <row r="203" spans="1:18" s="18" customFormat="1" x14ac:dyDescent="0.25">
      <c r="A203" s="33"/>
      <c r="B203" s="27"/>
      <c r="C203" s="10"/>
      <c r="D203" s="10"/>
      <c r="E203" s="11"/>
      <c r="F203" s="23"/>
      <c r="G203" s="24"/>
      <c r="H203" s="147"/>
      <c r="I203" s="147"/>
      <c r="J203" s="28"/>
      <c r="K203" s="26"/>
      <c r="L203" s="14"/>
      <c r="M203" s="148">
        <f t="shared" ref="M203" si="34">J203*L203</f>
        <v>0</v>
      </c>
      <c r="N203" s="148"/>
      <c r="R203" s="99"/>
    </row>
    <row r="204" spans="1:18" s="18" customFormat="1" x14ac:dyDescent="0.25">
      <c r="A204" s="33"/>
      <c r="B204" s="27"/>
      <c r="C204" s="10"/>
      <c r="D204" s="10"/>
      <c r="E204" s="11"/>
      <c r="F204" s="23"/>
      <c r="G204" s="24"/>
      <c r="H204" s="147"/>
      <c r="I204" s="147"/>
      <c r="J204" s="28"/>
      <c r="K204" s="26"/>
      <c r="L204" s="14"/>
      <c r="M204" s="148"/>
      <c r="N204" s="148"/>
      <c r="R204" s="99"/>
    </row>
    <row r="205" spans="1:18" s="18" customFormat="1" x14ac:dyDescent="0.25">
      <c r="A205" s="33"/>
      <c r="B205" s="27"/>
      <c r="C205" s="10"/>
      <c r="D205" s="10"/>
      <c r="E205" s="11"/>
      <c r="F205" s="23"/>
      <c r="G205" s="24"/>
      <c r="H205" s="147"/>
      <c r="I205" s="147"/>
      <c r="J205" s="28"/>
      <c r="K205" s="26"/>
      <c r="L205" s="14"/>
      <c r="M205" s="148">
        <f>SUM(M206:N207)</f>
        <v>0</v>
      </c>
      <c r="N205" s="148"/>
      <c r="R205" s="99"/>
    </row>
    <row r="206" spans="1:18" s="18" customFormat="1" x14ac:dyDescent="0.25">
      <c r="A206" s="33"/>
      <c r="B206" s="27"/>
      <c r="C206" s="10"/>
      <c r="D206" s="10"/>
      <c r="E206" s="11"/>
      <c r="F206" s="23"/>
      <c r="G206" s="24"/>
      <c r="H206" s="147"/>
      <c r="I206" s="147"/>
      <c r="J206" s="28"/>
      <c r="K206" s="26"/>
      <c r="L206" s="14"/>
      <c r="M206" s="148">
        <f t="shared" ref="M206:M207" si="35">J206*L206</f>
        <v>0</v>
      </c>
      <c r="N206" s="148"/>
      <c r="R206" s="99"/>
    </row>
    <row r="207" spans="1:18" s="18" customFormat="1" x14ac:dyDescent="0.25">
      <c r="A207" s="33"/>
      <c r="B207" s="27"/>
      <c r="C207" s="10"/>
      <c r="D207" s="10"/>
      <c r="E207" s="11"/>
      <c r="F207" s="23"/>
      <c r="G207" s="24"/>
      <c r="H207" s="147"/>
      <c r="I207" s="147"/>
      <c r="J207" s="28"/>
      <c r="K207" s="26"/>
      <c r="L207" s="14"/>
      <c r="M207" s="148">
        <f t="shared" si="35"/>
        <v>0</v>
      </c>
      <c r="N207" s="148"/>
      <c r="R207" s="99"/>
    </row>
    <row r="208" spans="1:18" s="18" customFormat="1" x14ac:dyDescent="0.25">
      <c r="A208" s="33"/>
      <c r="B208" s="27"/>
      <c r="C208" s="10"/>
      <c r="D208" s="10"/>
      <c r="E208" s="11"/>
      <c r="F208" s="23"/>
      <c r="G208" s="24"/>
      <c r="H208" s="147"/>
      <c r="I208" s="147"/>
      <c r="J208" s="28"/>
      <c r="K208" s="26"/>
      <c r="L208" s="14"/>
      <c r="M208" s="148"/>
      <c r="N208" s="148"/>
      <c r="R208" s="99"/>
    </row>
    <row r="209" spans="1:18" s="18" customFormat="1" x14ac:dyDescent="0.25">
      <c r="A209" s="33"/>
      <c r="B209" s="27"/>
      <c r="C209" s="10"/>
      <c r="D209" s="10"/>
      <c r="E209" s="11"/>
      <c r="F209" s="23"/>
      <c r="G209" s="24"/>
      <c r="H209" s="147"/>
      <c r="I209" s="147"/>
      <c r="J209" s="28"/>
      <c r="K209" s="26"/>
      <c r="L209" s="14"/>
      <c r="M209" s="148">
        <f>M210+M213+M217+M239</f>
        <v>0</v>
      </c>
      <c r="N209" s="148"/>
      <c r="R209" s="99"/>
    </row>
    <row r="210" spans="1:18" s="18" customFormat="1" x14ac:dyDescent="0.25">
      <c r="A210" s="33"/>
      <c r="B210" s="27"/>
      <c r="C210" s="10"/>
      <c r="D210" s="10"/>
      <c r="E210" s="11"/>
      <c r="F210" s="23"/>
      <c r="G210" s="24"/>
      <c r="H210" s="147"/>
      <c r="I210" s="147"/>
      <c r="J210" s="28"/>
      <c r="K210" s="26"/>
      <c r="L210" s="14"/>
      <c r="M210" s="148">
        <f>M211</f>
        <v>0</v>
      </c>
      <c r="N210" s="148"/>
      <c r="R210" s="99"/>
    </row>
    <row r="211" spans="1:18" s="18" customFormat="1" x14ac:dyDescent="0.25">
      <c r="A211" s="33"/>
      <c r="B211" s="27"/>
      <c r="C211" s="10"/>
      <c r="D211" s="10"/>
      <c r="E211" s="11"/>
      <c r="F211" s="23"/>
      <c r="G211" s="24"/>
      <c r="H211" s="147"/>
      <c r="I211" s="147"/>
      <c r="J211" s="28"/>
      <c r="K211" s="26"/>
      <c r="L211" s="14"/>
      <c r="M211" s="148">
        <f t="shared" ref="M211" si="36">J211*L211</f>
        <v>0</v>
      </c>
      <c r="N211" s="148"/>
      <c r="R211" s="99"/>
    </row>
    <row r="212" spans="1:18" s="18" customFormat="1" x14ac:dyDescent="0.25">
      <c r="A212" s="33"/>
      <c r="B212" s="27"/>
      <c r="C212" s="10"/>
      <c r="D212" s="10"/>
      <c r="E212" s="11"/>
      <c r="F212" s="23"/>
      <c r="G212" s="24"/>
      <c r="H212" s="147"/>
      <c r="I212" s="147"/>
      <c r="J212" s="28"/>
      <c r="K212" s="26"/>
      <c r="L212" s="14"/>
      <c r="M212" s="148"/>
      <c r="N212" s="148"/>
      <c r="R212" s="99"/>
    </row>
    <row r="213" spans="1:18" s="18" customFormat="1" x14ac:dyDescent="0.25">
      <c r="A213" s="33"/>
      <c r="B213" s="27"/>
      <c r="C213" s="10"/>
      <c r="D213" s="10"/>
      <c r="E213" s="11"/>
      <c r="F213" s="23"/>
      <c r="G213" s="24"/>
      <c r="H213" s="147"/>
      <c r="I213" s="147"/>
      <c r="J213" s="28"/>
      <c r="K213" s="26"/>
      <c r="L213" s="14"/>
      <c r="M213" s="148">
        <f>SUM(M214:N215)</f>
        <v>0</v>
      </c>
      <c r="N213" s="148"/>
      <c r="R213" s="99"/>
    </row>
    <row r="214" spans="1:18" s="18" customFormat="1" x14ac:dyDescent="0.25">
      <c r="A214" s="33"/>
      <c r="B214" s="27"/>
      <c r="C214" s="10"/>
      <c r="D214" s="10"/>
      <c r="E214" s="11"/>
      <c r="F214" s="23"/>
      <c r="G214" s="24"/>
      <c r="H214" s="147"/>
      <c r="I214" s="147"/>
      <c r="J214" s="28"/>
      <c r="K214" s="26"/>
      <c r="L214" s="14"/>
      <c r="M214" s="148">
        <f t="shared" ref="M214:M215" si="37">J214*L214</f>
        <v>0</v>
      </c>
      <c r="N214" s="148"/>
      <c r="R214" s="99"/>
    </row>
    <row r="215" spans="1:18" s="18" customFormat="1" x14ac:dyDescent="0.25">
      <c r="A215" s="33"/>
      <c r="B215" s="27"/>
      <c r="C215" s="10"/>
      <c r="D215" s="10"/>
      <c r="E215" s="11"/>
      <c r="F215" s="23"/>
      <c r="G215" s="24"/>
      <c r="H215" s="147"/>
      <c r="I215" s="147"/>
      <c r="J215" s="28"/>
      <c r="K215" s="26"/>
      <c r="L215" s="14"/>
      <c r="M215" s="148">
        <f t="shared" si="37"/>
        <v>0</v>
      </c>
      <c r="N215" s="148"/>
      <c r="R215" s="99"/>
    </row>
    <row r="216" spans="1:18" s="18" customFormat="1" x14ac:dyDescent="0.25">
      <c r="A216" s="33"/>
      <c r="B216" s="27"/>
      <c r="C216" s="10"/>
      <c r="D216" s="10"/>
      <c r="E216" s="11"/>
      <c r="F216" s="23"/>
      <c r="G216" s="24"/>
      <c r="H216" s="147"/>
      <c r="I216" s="147"/>
      <c r="J216" s="28"/>
      <c r="K216" s="26"/>
      <c r="L216" s="14"/>
      <c r="M216" s="148"/>
      <c r="N216" s="148"/>
      <c r="R216" s="99"/>
    </row>
    <row r="217" spans="1:18" s="18" customFormat="1" x14ac:dyDescent="0.25">
      <c r="A217" s="33"/>
      <c r="B217" s="27"/>
      <c r="C217" s="10"/>
      <c r="D217" s="10"/>
      <c r="E217" s="11"/>
      <c r="F217" s="23"/>
      <c r="G217" s="24"/>
      <c r="H217" s="147"/>
      <c r="I217" s="147"/>
      <c r="J217" s="28"/>
      <c r="K217" s="26"/>
      <c r="L217" s="14"/>
      <c r="M217" s="148">
        <f>SUM(M218:N237)</f>
        <v>0</v>
      </c>
      <c r="N217" s="148"/>
      <c r="R217" s="99"/>
    </row>
    <row r="218" spans="1:18" s="18" customFormat="1" x14ac:dyDescent="0.25">
      <c r="A218" s="33"/>
      <c r="B218" s="27"/>
      <c r="C218" s="10"/>
      <c r="D218" s="10"/>
      <c r="E218" s="11"/>
      <c r="F218" s="23"/>
      <c r="G218" s="24"/>
      <c r="H218" s="147"/>
      <c r="I218" s="147"/>
      <c r="J218" s="28"/>
      <c r="K218" s="26"/>
      <c r="L218" s="14"/>
      <c r="M218" s="148">
        <f t="shared" ref="M218:M237" si="38">J218*L218</f>
        <v>0</v>
      </c>
      <c r="N218" s="148"/>
      <c r="R218" s="99"/>
    </row>
    <row r="219" spans="1:18" s="18" customFormat="1" x14ac:dyDescent="0.25">
      <c r="A219" s="33"/>
      <c r="B219" s="27"/>
      <c r="C219" s="10"/>
      <c r="D219" s="10"/>
      <c r="E219" s="11"/>
      <c r="F219" s="23"/>
      <c r="G219" s="24"/>
      <c r="H219" s="147"/>
      <c r="I219" s="147"/>
      <c r="J219" s="28"/>
      <c r="K219" s="26"/>
      <c r="L219" s="14"/>
      <c r="M219" s="148">
        <f t="shared" si="38"/>
        <v>0</v>
      </c>
      <c r="N219" s="148"/>
      <c r="R219" s="99"/>
    </row>
    <row r="220" spans="1:18" s="18" customFormat="1" x14ac:dyDescent="0.25">
      <c r="A220" s="33"/>
      <c r="B220" s="27"/>
      <c r="C220" s="10"/>
      <c r="D220" s="10"/>
      <c r="E220" s="11"/>
      <c r="F220" s="23"/>
      <c r="G220" s="24"/>
      <c r="H220" s="147"/>
      <c r="I220" s="147"/>
      <c r="J220" s="28"/>
      <c r="K220" s="26"/>
      <c r="L220" s="14"/>
      <c r="M220" s="148">
        <f t="shared" si="38"/>
        <v>0</v>
      </c>
      <c r="N220" s="148"/>
      <c r="R220" s="99"/>
    </row>
    <row r="221" spans="1:18" s="18" customFormat="1" x14ac:dyDescent="0.25">
      <c r="A221" s="33"/>
      <c r="B221" s="27"/>
      <c r="C221" s="10"/>
      <c r="D221" s="10"/>
      <c r="E221" s="11"/>
      <c r="F221" s="23"/>
      <c r="G221" s="24"/>
      <c r="H221" s="147"/>
      <c r="I221" s="147"/>
      <c r="J221" s="28"/>
      <c r="K221" s="26"/>
      <c r="L221" s="14"/>
      <c r="M221" s="148">
        <f t="shared" si="38"/>
        <v>0</v>
      </c>
      <c r="N221" s="148"/>
      <c r="R221" s="99"/>
    </row>
    <row r="222" spans="1:18" s="18" customFormat="1" x14ac:dyDescent="0.25">
      <c r="A222" s="33"/>
      <c r="B222" s="27"/>
      <c r="C222" s="10"/>
      <c r="D222" s="10"/>
      <c r="E222" s="11"/>
      <c r="F222" s="23"/>
      <c r="G222" s="24"/>
      <c r="H222" s="147"/>
      <c r="I222" s="147"/>
      <c r="J222" s="28"/>
      <c r="K222" s="26"/>
      <c r="L222" s="14"/>
      <c r="M222" s="148">
        <f t="shared" si="38"/>
        <v>0</v>
      </c>
      <c r="N222" s="148"/>
      <c r="R222" s="99"/>
    </row>
    <row r="223" spans="1:18" s="18" customFormat="1" x14ac:dyDescent="0.25">
      <c r="A223" s="33"/>
      <c r="B223" s="27"/>
      <c r="C223" s="10"/>
      <c r="D223" s="10"/>
      <c r="E223" s="11"/>
      <c r="F223" s="23"/>
      <c r="G223" s="24"/>
      <c r="H223" s="147"/>
      <c r="I223" s="147"/>
      <c r="J223" s="28"/>
      <c r="K223" s="26"/>
      <c r="L223" s="14"/>
      <c r="M223" s="148">
        <f t="shared" si="38"/>
        <v>0</v>
      </c>
      <c r="N223" s="148"/>
      <c r="R223" s="99"/>
    </row>
    <row r="224" spans="1:18" s="18" customFormat="1" x14ac:dyDescent="0.25">
      <c r="A224" s="33"/>
      <c r="B224" s="27"/>
      <c r="C224" s="10"/>
      <c r="D224" s="10"/>
      <c r="E224" s="11"/>
      <c r="F224" s="23"/>
      <c r="G224" s="24"/>
      <c r="H224" s="147"/>
      <c r="I224" s="147"/>
      <c r="J224" s="28"/>
      <c r="K224" s="26"/>
      <c r="L224" s="14"/>
      <c r="M224" s="148">
        <f t="shared" si="38"/>
        <v>0</v>
      </c>
      <c r="N224" s="148"/>
      <c r="R224" s="99"/>
    </row>
    <row r="225" spans="1:18" s="18" customFormat="1" x14ac:dyDescent="0.25">
      <c r="A225" s="29"/>
      <c r="B225" s="27"/>
      <c r="C225" s="10"/>
      <c r="D225" s="10"/>
      <c r="E225" s="11"/>
      <c r="F225" s="36"/>
      <c r="G225" s="24"/>
      <c r="H225" s="147"/>
      <c r="I225" s="147"/>
      <c r="J225" s="37"/>
      <c r="K225" s="26"/>
      <c r="L225" s="14"/>
      <c r="M225" s="148">
        <f t="shared" si="38"/>
        <v>0</v>
      </c>
      <c r="N225" s="148"/>
      <c r="R225" s="99"/>
    </row>
    <row r="226" spans="1:18" s="18" customFormat="1" x14ac:dyDescent="0.25">
      <c r="A226" s="29"/>
      <c r="B226" s="27"/>
      <c r="C226" s="10"/>
      <c r="D226" s="10"/>
      <c r="E226" s="11"/>
      <c r="F226" s="36"/>
      <c r="G226" s="24"/>
      <c r="H226" s="147"/>
      <c r="I226" s="147"/>
      <c r="J226" s="37"/>
      <c r="K226" s="26"/>
      <c r="L226" s="14"/>
      <c r="M226" s="148">
        <f t="shared" si="38"/>
        <v>0</v>
      </c>
      <c r="N226" s="148"/>
      <c r="R226" s="99"/>
    </row>
    <row r="227" spans="1:18" s="18" customFormat="1" x14ac:dyDescent="0.25">
      <c r="A227" s="29"/>
      <c r="B227" s="27"/>
      <c r="C227" s="10"/>
      <c r="D227" s="10"/>
      <c r="E227" s="11"/>
      <c r="F227" s="36"/>
      <c r="G227" s="24"/>
      <c r="H227" s="147"/>
      <c r="I227" s="147"/>
      <c r="J227" s="37"/>
      <c r="K227" s="26"/>
      <c r="L227" s="14"/>
      <c r="M227" s="148">
        <f t="shared" si="38"/>
        <v>0</v>
      </c>
      <c r="N227" s="148"/>
      <c r="R227" s="99"/>
    </row>
    <row r="228" spans="1:18" s="18" customFormat="1" x14ac:dyDescent="0.25">
      <c r="A228" s="29"/>
      <c r="B228" s="27"/>
      <c r="C228" s="10"/>
      <c r="D228" s="10"/>
      <c r="E228" s="11"/>
      <c r="F228" s="36"/>
      <c r="G228" s="24"/>
      <c r="H228" s="147"/>
      <c r="I228" s="147"/>
      <c r="J228" s="37"/>
      <c r="K228" s="26"/>
      <c r="L228" s="14"/>
      <c r="M228" s="148">
        <f t="shared" si="38"/>
        <v>0</v>
      </c>
      <c r="N228" s="148"/>
      <c r="R228" s="99"/>
    </row>
    <row r="229" spans="1:18" s="18" customFormat="1" x14ac:dyDescent="0.25">
      <c r="A229" s="29"/>
      <c r="B229" s="27"/>
      <c r="C229" s="10"/>
      <c r="D229" s="10"/>
      <c r="E229" s="11"/>
      <c r="F229" s="36"/>
      <c r="G229" s="24"/>
      <c r="H229" s="147"/>
      <c r="I229" s="147"/>
      <c r="J229" s="37"/>
      <c r="K229" s="26"/>
      <c r="L229" s="14"/>
      <c r="M229" s="148">
        <f t="shared" si="38"/>
        <v>0</v>
      </c>
      <c r="N229" s="148"/>
      <c r="R229" s="99"/>
    </row>
    <row r="230" spans="1:18" s="18" customFormat="1" x14ac:dyDescent="0.25">
      <c r="A230" s="29"/>
      <c r="B230" s="27"/>
      <c r="C230" s="10"/>
      <c r="D230" s="10"/>
      <c r="E230" s="11"/>
      <c r="F230" s="36"/>
      <c r="G230" s="24"/>
      <c r="H230" s="147"/>
      <c r="I230" s="147"/>
      <c r="J230" s="37"/>
      <c r="K230" s="26"/>
      <c r="L230" s="14"/>
      <c r="M230" s="148">
        <f t="shared" si="38"/>
        <v>0</v>
      </c>
      <c r="N230" s="148"/>
      <c r="R230" s="99"/>
    </row>
    <row r="231" spans="1:18" s="18" customFormat="1" x14ac:dyDescent="0.25">
      <c r="A231" s="29"/>
      <c r="B231" s="27"/>
      <c r="C231" s="10"/>
      <c r="D231" s="10"/>
      <c r="E231" s="11"/>
      <c r="F231" s="36"/>
      <c r="G231" s="24"/>
      <c r="H231" s="147"/>
      <c r="I231" s="147"/>
      <c r="J231" s="37"/>
      <c r="K231" s="26"/>
      <c r="L231" s="14"/>
      <c r="M231" s="148">
        <f t="shared" si="38"/>
        <v>0</v>
      </c>
      <c r="N231" s="148"/>
      <c r="R231" s="99"/>
    </row>
    <row r="232" spans="1:18" s="18" customFormat="1" x14ac:dyDescent="0.25">
      <c r="A232" s="29"/>
      <c r="B232" s="27"/>
      <c r="C232" s="10"/>
      <c r="D232" s="10"/>
      <c r="E232" s="11"/>
      <c r="F232" s="36"/>
      <c r="G232" s="24"/>
      <c r="H232" s="147"/>
      <c r="I232" s="147"/>
      <c r="J232" s="37"/>
      <c r="K232" s="26"/>
      <c r="L232" s="14"/>
      <c r="M232" s="148">
        <f t="shared" si="38"/>
        <v>0</v>
      </c>
      <c r="N232" s="148"/>
      <c r="R232" s="99"/>
    </row>
    <row r="233" spans="1:18" s="18" customFormat="1" x14ac:dyDescent="0.25">
      <c r="A233" s="29"/>
      <c r="B233" s="27"/>
      <c r="C233" s="10"/>
      <c r="D233" s="10"/>
      <c r="E233" s="11"/>
      <c r="F233" s="36"/>
      <c r="G233" s="24"/>
      <c r="H233" s="147"/>
      <c r="I233" s="147"/>
      <c r="J233" s="37"/>
      <c r="K233" s="26"/>
      <c r="L233" s="14"/>
      <c r="M233" s="148">
        <f t="shared" si="38"/>
        <v>0</v>
      </c>
      <c r="N233" s="148"/>
      <c r="R233" s="99"/>
    </row>
    <row r="234" spans="1:18" s="18" customFormat="1" x14ac:dyDescent="0.25">
      <c r="A234" s="29"/>
      <c r="B234" s="27"/>
      <c r="C234" s="10"/>
      <c r="D234" s="10"/>
      <c r="E234" s="11"/>
      <c r="F234" s="36"/>
      <c r="G234" s="24"/>
      <c r="H234" s="147"/>
      <c r="I234" s="147"/>
      <c r="J234" s="37"/>
      <c r="K234" s="26"/>
      <c r="L234" s="14"/>
      <c r="M234" s="148">
        <f t="shared" si="38"/>
        <v>0</v>
      </c>
      <c r="N234" s="148"/>
      <c r="R234" s="99"/>
    </row>
    <row r="235" spans="1:18" s="18" customFormat="1" x14ac:dyDescent="0.25">
      <c r="A235" s="29"/>
      <c r="B235" s="27"/>
      <c r="C235" s="10"/>
      <c r="D235" s="10"/>
      <c r="E235" s="11"/>
      <c r="F235" s="36"/>
      <c r="G235" s="24"/>
      <c r="H235" s="147"/>
      <c r="I235" s="147"/>
      <c r="J235" s="37"/>
      <c r="K235" s="26"/>
      <c r="L235" s="14"/>
      <c r="M235" s="148">
        <f t="shared" si="38"/>
        <v>0</v>
      </c>
      <c r="N235" s="148"/>
      <c r="R235" s="99"/>
    </row>
    <row r="236" spans="1:18" s="18" customFormat="1" x14ac:dyDescent="0.25">
      <c r="A236" s="29"/>
      <c r="B236" s="27"/>
      <c r="C236" s="10"/>
      <c r="D236" s="10"/>
      <c r="E236" s="11"/>
      <c r="F236" s="36"/>
      <c r="G236" s="24"/>
      <c r="H236" s="147"/>
      <c r="I236" s="147"/>
      <c r="J236" s="37"/>
      <c r="K236" s="26"/>
      <c r="L236" s="14"/>
      <c r="M236" s="148">
        <f t="shared" si="38"/>
        <v>0</v>
      </c>
      <c r="N236" s="148"/>
      <c r="R236" s="99"/>
    </row>
    <row r="237" spans="1:18" s="18" customFormat="1" x14ac:dyDescent="0.25">
      <c r="A237" s="29"/>
      <c r="B237" s="27"/>
      <c r="C237" s="10"/>
      <c r="D237" s="10"/>
      <c r="E237" s="11"/>
      <c r="F237" s="36"/>
      <c r="G237" s="24"/>
      <c r="H237" s="147"/>
      <c r="I237" s="147"/>
      <c r="J237" s="37"/>
      <c r="K237" s="26"/>
      <c r="L237" s="14"/>
      <c r="M237" s="148">
        <f t="shared" si="38"/>
        <v>0</v>
      </c>
      <c r="N237" s="148"/>
      <c r="R237" s="99"/>
    </row>
    <row r="238" spans="1:18" s="18" customFormat="1" x14ac:dyDescent="0.25">
      <c r="A238" s="29"/>
      <c r="B238" s="27"/>
      <c r="C238" s="10"/>
      <c r="D238" s="10"/>
      <c r="E238" s="11"/>
      <c r="F238" s="36"/>
      <c r="G238" s="24"/>
      <c r="H238" s="55"/>
      <c r="I238" s="55"/>
      <c r="J238" s="37"/>
      <c r="K238" s="26"/>
      <c r="L238" s="14"/>
      <c r="M238" s="94"/>
      <c r="N238" s="94"/>
      <c r="R238" s="99"/>
    </row>
    <row r="239" spans="1:18" s="18" customFormat="1" ht="15.75" customHeight="1" x14ac:dyDescent="0.25">
      <c r="A239" s="29"/>
      <c r="B239" s="35"/>
      <c r="C239" s="10"/>
      <c r="D239" s="10"/>
      <c r="E239" s="11"/>
      <c r="F239" s="23"/>
      <c r="G239" s="24"/>
      <c r="H239" s="152"/>
      <c r="I239" s="153"/>
      <c r="J239" s="25"/>
      <c r="K239" s="26"/>
      <c r="L239" s="14"/>
      <c r="M239" s="149">
        <f>SUM(M240:N240)</f>
        <v>0</v>
      </c>
      <c r="N239" s="149"/>
      <c r="R239" s="99"/>
    </row>
    <row r="240" spans="1:18" s="18" customFormat="1" x14ac:dyDescent="0.25">
      <c r="A240" s="29"/>
      <c r="B240" s="27"/>
      <c r="C240" s="10"/>
      <c r="D240" s="10"/>
      <c r="E240" s="11"/>
      <c r="F240" s="36"/>
      <c r="G240" s="24"/>
      <c r="H240" s="147"/>
      <c r="I240" s="147"/>
      <c r="J240" s="37"/>
      <c r="K240" s="26"/>
      <c r="L240" s="14"/>
      <c r="M240" s="148">
        <f t="shared" ref="M240" si="39">J240*L240</f>
        <v>0</v>
      </c>
      <c r="N240" s="148"/>
      <c r="R240" s="99"/>
    </row>
    <row r="241" spans="1:18" s="18" customFormat="1" x14ac:dyDescent="0.25">
      <c r="A241" s="29"/>
      <c r="B241" s="32"/>
      <c r="C241" s="10"/>
      <c r="D241" s="10"/>
      <c r="E241" s="11"/>
      <c r="F241" s="36"/>
      <c r="G241" s="24"/>
      <c r="H241" s="20"/>
      <c r="I241" s="34"/>
      <c r="J241" s="37"/>
      <c r="K241" s="26"/>
      <c r="L241" s="89"/>
      <c r="M241" s="94"/>
      <c r="N241" s="94"/>
      <c r="R241" s="99"/>
    </row>
    <row r="242" spans="1:18" s="18" customFormat="1" ht="44.25" customHeight="1" x14ac:dyDescent="0.25">
      <c r="A242" s="144"/>
      <c r="B242" s="145"/>
      <c r="C242" s="145"/>
      <c r="D242" s="145"/>
      <c r="E242" s="146"/>
      <c r="F242" s="42"/>
      <c r="G242" s="43"/>
      <c r="H242" s="20"/>
      <c r="I242" s="34"/>
      <c r="J242" s="44"/>
      <c r="K242" s="45"/>
      <c r="L242" s="38"/>
      <c r="M242" s="149">
        <f>M243+M246+M250</f>
        <v>0</v>
      </c>
      <c r="N242" s="149"/>
      <c r="R242" s="99"/>
    </row>
    <row r="243" spans="1:18" s="18" customFormat="1" x14ac:dyDescent="0.25">
      <c r="A243" s="33"/>
      <c r="B243" s="144"/>
      <c r="C243" s="145"/>
      <c r="D243" s="145"/>
      <c r="E243" s="146"/>
      <c r="F243" s="23"/>
      <c r="G243" s="24"/>
      <c r="H243" s="147"/>
      <c r="I243" s="147"/>
      <c r="J243" s="25"/>
      <c r="K243" s="26"/>
      <c r="L243" s="14"/>
      <c r="M243" s="149">
        <f>M244</f>
        <v>0</v>
      </c>
      <c r="N243" s="149"/>
      <c r="R243" s="99"/>
    </row>
    <row r="244" spans="1:18" s="18" customFormat="1" x14ac:dyDescent="0.25">
      <c r="A244" s="33"/>
      <c r="B244" s="27"/>
      <c r="C244" s="10"/>
      <c r="D244" s="10"/>
      <c r="E244" s="11"/>
      <c r="F244" s="90"/>
      <c r="G244" s="24"/>
      <c r="H244" s="147"/>
      <c r="I244" s="147"/>
      <c r="J244" s="25"/>
      <c r="K244" s="26"/>
      <c r="L244" s="14"/>
      <c r="M244" s="148">
        <f t="shared" ref="M244" si="40">J244*L244</f>
        <v>0</v>
      </c>
      <c r="N244" s="148"/>
      <c r="R244" s="99"/>
    </row>
    <row r="245" spans="1:18" s="18" customFormat="1" x14ac:dyDescent="0.25">
      <c r="A245" s="33"/>
      <c r="B245" s="27"/>
      <c r="C245" s="10"/>
      <c r="D245" s="10"/>
      <c r="E245" s="11"/>
      <c r="F245" s="23"/>
      <c r="G245" s="24"/>
      <c r="H245" s="147"/>
      <c r="I245" s="147"/>
      <c r="J245" s="28"/>
      <c r="K245" s="26"/>
      <c r="L245" s="14"/>
      <c r="M245" s="148"/>
      <c r="N245" s="148"/>
      <c r="R245" s="99"/>
    </row>
    <row r="246" spans="1:18" s="18" customFormat="1" x14ac:dyDescent="0.25">
      <c r="A246" s="29"/>
      <c r="B246" s="35"/>
      <c r="C246" s="10"/>
      <c r="D246" s="10"/>
      <c r="E246" s="11"/>
      <c r="F246" s="23"/>
      <c r="G246" s="24"/>
      <c r="H246" s="152"/>
      <c r="I246" s="153"/>
      <c r="J246" s="25"/>
      <c r="K246" s="26"/>
      <c r="L246" s="14"/>
      <c r="M246" s="155">
        <f>SUM(M247:N248)</f>
        <v>0</v>
      </c>
      <c r="N246" s="155"/>
      <c r="R246" s="99"/>
    </row>
    <row r="247" spans="1:18" s="18" customFormat="1" x14ac:dyDescent="0.25">
      <c r="A247" s="29"/>
      <c r="B247" s="27"/>
      <c r="C247" s="10"/>
      <c r="D247" s="10"/>
      <c r="E247" s="11"/>
      <c r="F247" s="36"/>
      <c r="G247" s="24"/>
      <c r="H247" s="147"/>
      <c r="I247" s="147"/>
      <c r="J247" s="37"/>
      <c r="K247" s="26"/>
      <c r="L247" s="14"/>
      <c r="M247" s="148">
        <f t="shared" ref="M247:M248" si="41">J247*L247</f>
        <v>0</v>
      </c>
      <c r="N247" s="148"/>
      <c r="R247" s="99"/>
    </row>
    <row r="248" spans="1:18" s="18" customFormat="1" x14ac:dyDescent="0.25">
      <c r="A248" s="29"/>
      <c r="B248" s="27"/>
      <c r="C248" s="10"/>
      <c r="D248" s="10"/>
      <c r="E248" s="11"/>
      <c r="F248" s="36"/>
      <c r="G248" s="24"/>
      <c r="H248" s="147"/>
      <c r="I248" s="147"/>
      <c r="J248" s="37"/>
      <c r="K248" s="26"/>
      <c r="L248" s="14"/>
      <c r="M248" s="148">
        <f t="shared" si="41"/>
        <v>0</v>
      </c>
      <c r="N248" s="148"/>
      <c r="R248" s="99"/>
    </row>
    <row r="249" spans="1:18" s="18" customFormat="1" x14ac:dyDescent="0.25">
      <c r="A249" s="29"/>
      <c r="B249" s="27"/>
      <c r="C249" s="10"/>
      <c r="D249" s="10"/>
      <c r="E249" s="11"/>
      <c r="F249" s="36"/>
      <c r="G249" s="24"/>
      <c r="H249" s="20"/>
      <c r="I249" s="34"/>
      <c r="J249" s="37"/>
      <c r="K249" s="26"/>
      <c r="L249" s="14"/>
      <c r="M249" s="93"/>
      <c r="N249" s="96"/>
      <c r="R249" s="99"/>
    </row>
    <row r="250" spans="1:18" s="18" customFormat="1" x14ac:dyDescent="0.25">
      <c r="A250" s="29"/>
      <c r="B250" s="144"/>
      <c r="C250" s="145"/>
      <c r="D250" s="145"/>
      <c r="E250" s="146"/>
      <c r="F250" s="23"/>
      <c r="G250" s="24"/>
      <c r="H250" s="20"/>
      <c r="I250" s="34"/>
      <c r="J250" s="28"/>
      <c r="K250" s="26"/>
      <c r="L250" s="14"/>
      <c r="M250" s="150">
        <f>SUM(M251:N276)</f>
        <v>0</v>
      </c>
      <c r="N250" s="151"/>
      <c r="R250" s="99"/>
    </row>
    <row r="251" spans="1:18" s="18" customFormat="1" x14ac:dyDescent="0.25">
      <c r="A251" s="29"/>
      <c r="B251" s="39"/>
      <c r="C251" s="48"/>
      <c r="D251" s="30"/>
      <c r="E251" s="31"/>
      <c r="F251" s="23"/>
      <c r="G251" s="24"/>
      <c r="H251" s="147"/>
      <c r="I251" s="147"/>
      <c r="J251" s="28"/>
      <c r="K251" s="26"/>
      <c r="L251" s="14"/>
      <c r="M251" s="148">
        <f t="shared" ref="M251:M276" si="42">J251*L251</f>
        <v>0</v>
      </c>
      <c r="N251" s="148"/>
      <c r="R251" s="99"/>
    </row>
    <row r="252" spans="1:18" s="18" customFormat="1" x14ac:dyDescent="0.25">
      <c r="A252" s="29"/>
      <c r="B252" s="39"/>
      <c r="C252" s="48"/>
      <c r="D252" s="30"/>
      <c r="E252" s="31"/>
      <c r="F252" s="23"/>
      <c r="G252" s="24"/>
      <c r="H252" s="147"/>
      <c r="I252" s="147"/>
      <c r="J252" s="28"/>
      <c r="K252" s="26"/>
      <c r="L252" s="14"/>
      <c r="M252" s="148">
        <f t="shared" si="42"/>
        <v>0</v>
      </c>
      <c r="N252" s="148"/>
      <c r="R252" s="99"/>
    </row>
    <row r="253" spans="1:18" s="18" customFormat="1" x14ac:dyDescent="0.25">
      <c r="A253" s="29"/>
      <c r="B253" s="39"/>
      <c r="C253" s="48"/>
      <c r="D253" s="30"/>
      <c r="E253" s="31"/>
      <c r="F253" s="23"/>
      <c r="G253" s="24"/>
      <c r="H253" s="147"/>
      <c r="I253" s="147"/>
      <c r="J253" s="28"/>
      <c r="K253" s="26"/>
      <c r="L253" s="14"/>
      <c r="M253" s="148">
        <f t="shared" si="42"/>
        <v>0</v>
      </c>
      <c r="N253" s="148"/>
      <c r="R253" s="99"/>
    </row>
    <row r="254" spans="1:18" s="18" customFormat="1" x14ac:dyDescent="0.25">
      <c r="A254" s="29"/>
      <c r="B254" s="39"/>
      <c r="C254" s="48"/>
      <c r="D254" s="30"/>
      <c r="E254" s="31"/>
      <c r="F254" s="23"/>
      <c r="G254" s="24"/>
      <c r="H254" s="147"/>
      <c r="I254" s="147"/>
      <c r="J254" s="28"/>
      <c r="K254" s="26"/>
      <c r="L254" s="14"/>
      <c r="M254" s="148">
        <f t="shared" si="42"/>
        <v>0</v>
      </c>
      <c r="N254" s="148"/>
      <c r="R254" s="99"/>
    </row>
    <row r="255" spans="1:18" s="18" customFormat="1" x14ac:dyDescent="0.25">
      <c r="A255" s="29"/>
      <c r="B255" s="39"/>
      <c r="C255" s="48"/>
      <c r="D255" s="30"/>
      <c r="E255" s="31"/>
      <c r="F255" s="23"/>
      <c r="G255" s="24"/>
      <c r="H255" s="147"/>
      <c r="I255" s="147"/>
      <c r="J255" s="28"/>
      <c r="K255" s="26"/>
      <c r="L255" s="14"/>
      <c r="M255" s="148">
        <f t="shared" si="42"/>
        <v>0</v>
      </c>
      <c r="N255" s="148"/>
      <c r="R255" s="99"/>
    </row>
    <row r="256" spans="1:18" s="18" customFormat="1" x14ac:dyDescent="0.25">
      <c r="A256" s="29"/>
      <c r="B256" s="39"/>
      <c r="C256" s="48"/>
      <c r="D256" s="30"/>
      <c r="E256" s="31"/>
      <c r="F256" s="23"/>
      <c r="G256" s="24"/>
      <c r="H256" s="147"/>
      <c r="I256" s="147"/>
      <c r="J256" s="28"/>
      <c r="K256" s="26"/>
      <c r="L256" s="14"/>
      <c r="M256" s="148">
        <f t="shared" si="42"/>
        <v>0</v>
      </c>
      <c r="N256" s="148"/>
      <c r="R256" s="99"/>
    </row>
    <row r="257" spans="1:18" s="18" customFormat="1" x14ac:dyDescent="0.25">
      <c r="A257" s="29"/>
      <c r="B257" s="39"/>
      <c r="C257" s="48"/>
      <c r="D257" s="30"/>
      <c r="E257" s="31"/>
      <c r="F257" s="23"/>
      <c r="G257" s="24"/>
      <c r="H257" s="147"/>
      <c r="I257" s="147"/>
      <c r="J257" s="28"/>
      <c r="K257" s="26"/>
      <c r="L257" s="14"/>
      <c r="M257" s="148">
        <f t="shared" si="42"/>
        <v>0</v>
      </c>
      <c r="N257" s="148"/>
      <c r="R257" s="99"/>
    </row>
    <row r="258" spans="1:18" s="18" customFormat="1" x14ac:dyDescent="0.25">
      <c r="A258" s="29"/>
      <c r="B258" s="39"/>
      <c r="C258" s="48"/>
      <c r="D258" s="30"/>
      <c r="E258" s="31"/>
      <c r="F258" s="23"/>
      <c r="G258" s="24"/>
      <c r="H258" s="147"/>
      <c r="I258" s="147"/>
      <c r="J258" s="28"/>
      <c r="K258" s="26"/>
      <c r="L258" s="14"/>
      <c r="M258" s="148">
        <f t="shared" si="42"/>
        <v>0</v>
      </c>
      <c r="N258" s="148"/>
      <c r="R258" s="99"/>
    </row>
    <row r="259" spans="1:18" s="18" customFormat="1" x14ac:dyDescent="0.25">
      <c r="A259" s="29"/>
      <c r="B259" s="39"/>
      <c r="C259" s="48"/>
      <c r="D259" s="30"/>
      <c r="E259" s="31"/>
      <c r="F259" s="23"/>
      <c r="G259" s="24"/>
      <c r="H259" s="147"/>
      <c r="I259" s="147"/>
      <c r="J259" s="28"/>
      <c r="K259" s="26"/>
      <c r="L259" s="14"/>
      <c r="M259" s="148">
        <f t="shared" si="42"/>
        <v>0</v>
      </c>
      <c r="N259" s="148"/>
      <c r="R259" s="99"/>
    </row>
    <row r="260" spans="1:18" s="18" customFormat="1" x14ac:dyDescent="0.25">
      <c r="A260" s="29"/>
      <c r="B260" s="39"/>
      <c r="C260" s="48"/>
      <c r="D260" s="30"/>
      <c r="E260" s="31"/>
      <c r="F260" s="23"/>
      <c r="G260" s="24"/>
      <c r="H260" s="147"/>
      <c r="I260" s="147"/>
      <c r="J260" s="28"/>
      <c r="K260" s="26"/>
      <c r="L260" s="14"/>
      <c r="M260" s="148">
        <f t="shared" si="42"/>
        <v>0</v>
      </c>
      <c r="N260" s="148"/>
      <c r="R260" s="99"/>
    </row>
    <row r="261" spans="1:18" s="18" customFormat="1" x14ac:dyDescent="0.25">
      <c r="A261" s="29"/>
      <c r="B261" s="39"/>
      <c r="C261" s="48"/>
      <c r="D261" s="30"/>
      <c r="E261" s="31"/>
      <c r="F261" s="23"/>
      <c r="G261" s="24"/>
      <c r="H261" s="147"/>
      <c r="I261" s="147"/>
      <c r="J261" s="28"/>
      <c r="K261" s="26"/>
      <c r="L261" s="14"/>
      <c r="M261" s="148">
        <f t="shared" si="42"/>
        <v>0</v>
      </c>
      <c r="N261" s="148"/>
      <c r="R261" s="99"/>
    </row>
    <row r="262" spans="1:18" s="18" customFormat="1" x14ac:dyDescent="0.25">
      <c r="A262" s="29"/>
      <c r="B262" s="39"/>
      <c r="C262" s="48"/>
      <c r="D262" s="30"/>
      <c r="E262" s="31"/>
      <c r="F262" s="23"/>
      <c r="G262" s="24"/>
      <c r="H262" s="147"/>
      <c r="I262" s="147"/>
      <c r="J262" s="28"/>
      <c r="K262" s="26"/>
      <c r="L262" s="14"/>
      <c r="M262" s="148">
        <f t="shared" si="42"/>
        <v>0</v>
      </c>
      <c r="N262" s="148"/>
      <c r="R262" s="99"/>
    </row>
    <row r="263" spans="1:18" s="18" customFormat="1" x14ac:dyDescent="0.25">
      <c r="A263" s="29"/>
      <c r="B263" s="39"/>
      <c r="C263" s="48"/>
      <c r="D263" s="30"/>
      <c r="E263" s="31"/>
      <c r="F263" s="23"/>
      <c r="G263" s="24"/>
      <c r="H263" s="147"/>
      <c r="I263" s="147"/>
      <c r="J263" s="28"/>
      <c r="K263" s="26"/>
      <c r="L263" s="14"/>
      <c r="M263" s="148">
        <f t="shared" si="42"/>
        <v>0</v>
      </c>
      <c r="N263" s="148"/>
      <c r="R263" s="99"/>
    </row>
    <row r="264" spans="1:18" s="18" customFormat="1" x14ac:dyDescent="0.25">
      <c r="A264" s="29"/>
      <c r="B264" s="39"/>
      <c r="C264" s="48"/>
      <c r="D264" s="30"/>
      <c r="E264" s="31"/>
      <c r="F264" s="23"/>
      <c r="G264" s="24"/>
      <c r="H264" s="147"/>
      <c r="I264" s="147"/>
      <c r="J264" s="28"/>
      <c r="K264" s="26"/>
      <c r="L264" s="14"/>
      <c r="M264" s="148">
        <f t="shared" si="42"/>
        <v>0</v>
      </c>
      <c r="N264" s="148"/>
      <c r="R264" s="99"/>
    </row>
    <row r="265" spans="1:18" s="18" customFormat="1" x14ac:dyDescent="0.25">
      <c r="A265" s="29"/>
      <c r="B265" s="39"/>
      <c r="C265" s="48"/>
      <c r="D265" s="30"/>
      <c r="E265" s="31"/>
      <c r="F265" s="23"/>
      <c r="G265" s="24"/>
      <c r="H265" s="147"/>
      <c r="I265" s="147"/>
      <c r="J265" s="28"/>
      <c r="K265" s="26"/>
      <c r="L265" s="14"/>
      <c r="M265" s="148">
        <f t="shared" si="42"/>
        <v>0</v>
      </c>
      <c r="N265" s="148"/>
      <c r="R265" s="99"/>
    </row>
    <row r="266" spans="1:18" s="18" customFormat="1" x14ac:dyDescent="0.25">
      <c r="A266" s="29"/>
      <c r="B266" s="39"/>
      <c r="C266" s="48"/>
      <c r="D266" s="30"/>
      <c r="E266" s="31"/>
      <c r="F266" s="23"/>
      <c r="G266" s="24"/>
      <c r="H266" s="147"/>
      <c r="I266" s="147"/>
      <c r="J266" s="28"/>
      <c r="K266" s="26"/>
      <c r="L266" s="14"/>
      <c r="M266" s="148">
        <f t="shared" si="42"/>
        <v>0</v>
      </c>
      <c r="N266" s="148"/>
      <c r="R266" s="99"/>
    </row>
    <row r="267" spans="1:18" s="18" customFormat="1" x14ac:dyDescent="0.25">
      <c r="A267" s="29"/>
      <c r="B267" s="39"/>
      <c r="C267" s="48"/>
      <c r="D267" s="30"/>
      <c r="E267" s="31"/>
      <c r="F267" s="23"/>
      <c r="G267" s="24"/>
      <c r="H267" s="147"/>
      <c r="I267" s="147"/>
      <c r="J267" s="28"/>
      <c r="K267" s="26"/>
      <c r="L267" s="14"/>
      <c r="M267" s="148">
        <f t="shared" si="42"/>
        <v>0</v>
      </c>
      <c r="N267" s="148"/>
      <c r="R267" s="99"/>
    </row>
    <row r="268" spans="1:18" s="18" customFormat="1" x14ac:dyDescent="0.25">
      <c r="A268" s="29"/>
      <c r="B268" s="39"/>
      <c r="C268" s="48"/>
      <c r="D268" s="30"/>
      <c r="E268" s="31"/>
      <c r="F268" s="23"/>
      <c r="G268" s="24"/>
      <c r="H268" s="147"/>
      <c r="I268" s="147"/>
      <c r="J268" s="28"/>
      <c r="K268" s="26"/>
      <c r="L268" s="14"/>
      <c r="M268" s="148">
        <f t="shared" si="42"/>
        <v>0</v>
      </c>
      <c r="N268" s="148"/>
      <c r="R268" s="99"/>
    </row>
    <row r="269" spans="1:18" s="18" customFormat="1" x14ac:dyDescent="0.25">
      <c r="A269" s="29"/>
      <c r="B269" s="39"/>
      <c r="C269" s="48"/>
      <c r="D269" s="30"/>
      <c r="E269" s="31"/>
      <c r="F269" s="23"/>
      <c r="G269" s="24"/>
      <c r="H269" s="147"/>
      <c r="I269" s="147"/>
      <c r="J269" s="28"/>
      <c r="K269" s="26"/>
      <c r="L269" s="14"/>
      <c r="M269" s="148">
        <f t="shared" si="42"/>
        <v>0</v>
      </c>
      <c r="N269" s="148"/>
      <c r="R269" s="99"/>
    </row>
    <row r="270" spans="1:18" s="18" customFormat="1" x14ac:dyDescent="0.25">
      <c r="A270" s="29"/>
      <c r="B270" s="39"/>
      <c r="C270" s="48"/>
      <c r="D270" s="30"/>
      <c r="E270" s="31"/>
      <c r="F270" s="23"/>
      <c r="G270" s="24"/>
      <c r="H270" s="147"/>
      <c r="I270" s="147"/>
      <c r="J270" s="28"/>
      <c r="K270" s="26"/>
      <c r="L270" s="14"/>
      <c r="M270" s="148">
        <f t="shared" si="42"/>
        <v>0</v>
      </c>
      <c r="N270" s="148"/>
      <c r="R270" s="99"/>
    </row>
    <row r="271" spans="1:18" s="18" customFormat="1" x14ac:dyDescent="0.25">
      <c r="A271" s="29"/>
      <c r="B271" s="39"/>
      <c r="C271" s="48"/>
      <c r="D271" s="30"/>
      <c r="E271" s="31"/>
      <c r="F271" s="23"/>
      <c r="G271" s="24"/>
      <c r="H271" s="147"/>
      <c r="I271" s="147"/>
      <c r="J271" s="28"/>
      <c r="K271" s="26"/>
      <c r="L271" s="14"/>
      <c r="M271" s="148">
        <f t="shared" si="42"/>
        <v>0</v>
      </c>
      <c r="N271" s="148"/>
      <c r="R271" s="99"/>
    </row>
    <row r="272" spans="1:18" s="18" customFormat="1" x14ac:dyDescent="0.25">
      <c r="A272" s="29"/>
      <c r="B272" s="39"/>
      <c r="C272" s="48"/>
      <c r="D272" s="30"/>
      <c r="E272" s="31"/>
      <c r="F272" s="23"/>
      <c r="G272" s="24"/>
      <c r="H272" s="147"/>
      <c r="I272" s="147"/>
      <c r="J272" s="28"/>
      <c r="K272" s="26"/>
      <c r="L272" s="14"/>
      <c r="M272" s="148">
        <f t="shared" si="42"/>
        <v>0</v>
      </c>
      <c r="N272" s="148"/>
      <c r="R272" s="99"/>
    </row>
    <row r="273" spans="1:18" s="18" customFormat="1" x14ac:dyDescent="0.25">
      <c r="A273" s="29"/>
      <c r="B273" s="39"/>
      <c r="C273" s="48"/>
      <c r="D273" s="30"/>
      <c r="E273" s="31"/>
      <c r="F273" s="23"/>
      <c r="G273" s="24"/>
      <c r="H273" s="147"/>
      <c r="I273" s="147"/>
      <c r="J273" s="28"/>
      <c r="K273" s="26"/>
      <c r="L273" s="14"/>
      <c r="M273" s="148">
        <f t="shared" si="42"/>
        <v>0</v>
      </c>
      <c r="N273" s="148"/>
      <c r="R273" s="99"/>
    </row>
    <row r="274" spans="1:18" s="18" customFormat="1" x14ac:dyDescent="0.25">
      <c r="A274" s="29"/>
      <c r="B274" s="39"/>
      <c r="C274" s="48"/>
      <c r="D274" s="30"/>
      <c r="E274" s="31"/>
      <c r="F274" s="23"/>
      <c r="G274" s="24"/>
      <c r="H274" s="147"/>
      <c r="I274" s="147"/>
      <c r="J274" s="28"/>
      <c r="K274" s="26"/>
      <c r="L274" s="14"/>
      <c r="M274" s="148">
        <f t="shared" si="42"/>
        <v>0</v>
      </c>
      <c r="N274" s="148"/>
      <c r="R274" s="99"/>
    </row>
    <row r="275" spans="1:18" s="18" customFormat="1" x14ac:dyDescent="0.25">
      <c r="A275" s="29"/>
      <c r="B275" s="39"/>
      <c r="C275" s="48"/>
      <c r="D275" s="30"/>
      <c r="E275" s="31"/>
      <c r="F275" s="23"/>
      <c r="G275" s="24"/>
      <c r="H275" s="147"/>
      <c r="I275" s="147"/>
      <c r="J275" s="28"/>
      <c r="K275" s="26"/>
      <c r="L275" s="14"/>
      <c r="M275" s="148">
        <f t="shared" si="42"/>
        <v>0</v>
      </c>
      <c r="N275" s="148"/>
      <c r="R275" s="99"/>
    </row>
    <row r="276" spans="1:18" s="18" customFormat="1" x14ac:dyDescent="0.25">
      <c r="A276" s="29"/>
      <c r="B276" s="39"/>
      <c r="C276" s="48"/>
      <c r="D276" s="30"/>
      <c r="E276" s="31"/>
      <c r="F276" s="36"/>
      <c r="G276" s="24"/>
      <c r="H276" s="147"/>
      <c r="I276" s="147"/>
      <c r="J276" s="28"/>
      <c r="K276" s="26"/>
      <c r="L276" s="14"/>
      <c r="M276" s="148">
        <f t="shared" si="42"/>
        <v>0</v>
      </c>
      <c r="N276" s="148"/>
      <c r="R276" s="99"/>
    </row>
    <row r="277" spans="1:18" s="18" customFormat="1" x14ac:dyDescent="0.25">
      <c r="A277" s="29"/>
      <c r="B277" s="27"/>
      <c r="C277" s="10"/>
      <c r="D277" s="10"/>
      <c r="E277" s="11"/>
      <c r="F277" s="36"/>
      <c r="G277" s="24"/>
      <c r="H277" s="55"/>
      <c r="I277" s="55"/>
      <c r="J277" s="37"/>
      <c r="K277" s="26"/>
      <c r="L277" s="14"/>
      <c r="M277" s="94"/>
      <c r="N277" s="94"/>
      <c r="R277" s="99"/>
    </row>
    <row r="278" spans="1:18" s="18" customFormat="1" ht="17.25" customHeight="1" x14ac:dyDescent="0.25">
      <c r="A278" s="33"/>
      <c r="B278" s="46"/>
      <c r="C278" s="46"/>
      <c r="D278" s="46"/>
      <c r="E278" s="47"/>
      <c r="F278" s="42"/>
      <c r="G278" s="43"/>
      <c r="H278" s="20"/>
      <c r="I278" s="34"/>
      <c r="J278" s="44"/>
      <c r="K278" s="45"/>
      <c r="L278" s="38"/>
      <c r="M278" s="95"/>
      <c r="N278" s="97"/>
      <c r="R278" s="99"/>
    </row>
    <row r="279" spans="1:18" s="18" customFormat="1" ht="36.75" customHeight="1" x14ac:dyDescent="0.25">
      <c r="A279" s="144"/>
      <c r="B279" s="145"/>
      <c r="C279" s="145"/>
      <c r="D279" s="145"/>
      <c r="E279" s="146"/>
      <c r="F279" s="42"/>
      <c r="G279" s="43"/>
      <c r="H279" s="20"/>
      <c r="I279" s="34"/>
      <c r="J279" s="44"/>
      <c r="K279" s="45"/>
      <c r="L279" s="38"/>
      <c r="M279" s="149">
        <f>M280+M283</f>
        <v>0</v>
      </c>
      <c r="N279" s="149"/>
      <c r="R279" s="99"/>
    </row>
    <row r="280" spans="1:18" s="18" customFormat="1" x14ac:dyDescent="0.25">
      <c r="A280" s="33"/>
      <c r="B280" s="144"/>
      <c r="C280" s="145"/>
      <c r="D280" s="145"/>
      <c r="E280" s="146"/>
      <c r="F280" s="23"/>
      <c r="G280" s="24"/>
      <c r="H280" s="147"/>
      <c r="I280" s="147"/>
      <c r="J280" s="25"/>
      <c r="K280" s="26"/>
      <c r="L280" s="14"/>
      <c r="M280" s="149">
        <f>M281</f>
        <v>0</v>
      </c>
      <c r="N280" s="149"/>
      <c r="R280" s="99"/>
    </row>
    <row r="281" spans="1:18" s="18" customFormat="1" x14ac:dyDescent="0.25">
      <c r="A281" s="33"/>
      <c r="B281" s="27"/>
      <c r="C281" s="10"/>
      <c r="D281" s="10"/>
      <c r="E281" s="11"/>
      <c r="F281" s="90"/>
      <c r="G281" s="24"/>
      <c r="H281" s="147"/>
      <c r="I281" s="147"/>
      <c r="J281" s="25"/>
      <c r="K281" s="26"/>
      <c r="L281" s="14"/>
      <c r="M281" s="148">
        <f t="shared" ref="M281" si="43">J281*L281</f>
        <v>0</v>
      </c>
      <c r="N281" s="148"/>
      <c r="R281" s="99"/>
    </row>
    <row r="282" spans="1:18" s="18" customFormat="1" x14ac:dyDescent="0.25">
      <c r="A282" s="33"/>
      <c r="B282" s="27"/>
      <c r="C282" s="10"/>
      <c r="D282" s="10"/>
      <c r="E282" s="11"/>
      <c r="F282" s="23"/>
      <c r="G282" s="24"/>
      <c r="H282" s="147"/>
      <c r="I282" s="147"/>
      <c r="J282" s="28"/>
      <c r="K282" s="26"/>
      <c r="L282" s="14"/>
      <c r="M282" s="148"/>
      <c r="N282" s="148"/>
      <c r="R282" s="99"/>
    </row>
    <row r="283" spans="1:18" s="18" customFormat="1" x14ac:dyDescent="0.25">
      <c r="A283" s="29"/>
      <c r="B283" s="35"/>
      <c r="C283" s="10"/>
      <c r="D283" s="10"/>
      <c r="E283" s="11"/>
      <c r="F283" s="23"/>
      <c r="G283" s="24"/>
      <c r="H283" s="152"/>
      <c r="I283" s="153"/>
      <c r="J283" s="25"/>
      <c r="K283" s="26"/>
      <c r="L283" s="14"/>
      <c r="M283" s="155">
        <f>SUM(M284:N285)</f>
        <v>0</v>
      </c>
      <c r="N283" s="155"/>
      <c r="R283" s="99"/>
    </row>
    <row r="284" spans="1:18" s="18" customFormat="1" x14ac:dyDescent="0.25">
      <c r="A284" s="29"/>
      <c r="B284" s="27"/>
      <c r="C284" s="10"/>
      <c r="D284" s="10"/>
      <c r="E284" s="11"/>
      <c r="F284" s="36"/>
      <c r="G284" s="24"/>
      <c r="H284" s="147"/>
      <c r="I284" s="147"/>
      <c r="J284" s="37"/>
      <c r="K284" s="26"/>
      <c r="L284" s="14"/>
      <c r="M284" s="148">
        <f t="shared" ref="M284:M285" si="44">J284*L284</f>
        <v>0</v>
      </c>
      <c r="N284" s="148"/>
      <c r="R284" s="99"/>
    </row>
    <row r="285" spans="1:18" s="18" customFormat="1" x14ac:dyDescent="0.25">
      <c r="A285" s="29"/>
      <c r="B285" s="27"/>
      <c r="C285" s="10"/>
      <c r="D285" s="10"/>
      <c r="E285" s="11"/>
      <c r="F285" s="36"/>
      <c r="G285" s="24"/>
      <c r="H285" s="147"/>
      <c r="I285" s="147"/>
      <c r="J285" s="37"/>
      <c r="K285" s="26"/>
      <c r="L285" s="14"/>
      <c r="M285" s="148">
        <f t="shared" si="44"/>
        <v>0</v>
      </c>
      <c r="N285" s="148"/>
      <c r="R285" s="99"/>
    </row>
    <row r="286" spans="1:18" s="18" customFormat="1" ht="17.25" customHeight="1" x14ac:dyDescent="0.25">
      <c r="A286" s="33"/>
      <c r="B286" s="46"/>
      <c r="C286" s="46"/>
      <c r="D286" s="46"/>
      <c r="E286" s="47"/>
      <c r="F286" s="42"/>
      <c r="G286" s="43"/>
      <c r="H286" s="20"/>
      <c r="I286" s="34"/>
      <c r="J286" s="44"/>
      <c r="K286" s="45"/>
      <c r="L286" s="38"/>
      <c r="M286" s="95"/>
      <c r="N286" s="97"/>
      <c r="R286" s="99"/>
    </row>
    <row r="287" spans="1:18" s="18" customFormat="1" ht="33" customHeight="1" x14ac:dyDescent="0.25">
      <c r="A287" s="144"/>
      <c r="B287" s="145"/>
      <c r="C287" s="145"/>
      <c r="D287" s="145"/>
      <c r="E287" s="146"/>
      <c r="F287" s="42"/>
      <c r="G287" s="43"/>
      <c r="H287" s="20"/>
      <c r="I287" s="34"/>
      <c r="J287" s="44"/>
      <c r="K287" s="45"/>
      <c r="L287" s="38"/>
      <c r="M287" s="149">
        <f>M288+M291+M295+M317</f>
        <v>0</v>
      </c>
      <c r="N287" s="149"/>
      <c r="R287" s="99"/>
    </row>
    <row r="288" spans="1:18" s="18" customFormat="1" x14ac:dyDescent="0.25">
      <c r="A288" s="33"/>
      <c r="B288" s="144"/>
      <c r="C288" s="145"/>
      <c r="D288" s="145"/>
      <c r="E288" s="146"/>
      <c r="F288" s="23"/>
      <c r="G288" s="24"/>
      <c r="H288" s="147"/>
      <c r="I288" s="147"/>
      <c r="J288" s="25"/>
      <c r="K288" s="26"/>
      <c r="L288" s="14"/>
      <c r="M288" s="149">
        <f>M289</f>
        <v>0</v>
      </c>
      <c r="N288" s="149"/>
      <c r="R288" s="99"/>
    </row>
    <row r="289" spans="1:18" s="18" customFormat="1" x14ac:dyDescent="0.25">
      <c r="A289" s="33"/>
      <c r="B289" s="27"/>
      <c r="C289" s="10"/>
      <c r="D289" s="10"/>
      <c r="E289" s="11"/>
      <c r="F289" s="90"/>
      <c r="G289" s="24"/>
      <c r="H289" s="147"/>
      <c r="I289" s="147"/>
      <c r="J289" s="25"/>
      <c r="K289" s="26"/>
      <c r="L289" s="14"/>
      <c r="M289" s="148">
        <f t="shared" ref="M289" si="45">J289*L289</f>
        <v>0</v>
      </c>
      <c r="N289" s="148"/>
      <c r="R289" s="99"/>
    </row>
    <row r="290" spans="1:18" s="18" customFormat="1" x14ac:dyDescent="0.25">
      <c r="A290" s="33"/>
      <c r="B290" s="27"/>
      <c r="C290" s="10"/>
      <c r="D290" s="10"/>
      <c r="E290" s="11"/>
      <c r="F290" s="23"/>
      <c r="G290" s="24"/>
      <c r="H290" s="147"/>
      <c r="I290" s="147"/>
      <c r="J290" s="28"/>
      <c r="K290" s="26"/>
      <c r="L290" s="14"/>
      <c r="M290" s="148"/>
      <c r="N290" s="148"/>
      <c r="R290" s="99"/>
    </row>
    <row r="291" spans="1:18" s="18" customFormat="1" x14ac:dyDescent="0.25">
      <c r="A291" s="29"/>
      <c r="B291" s="35"/>
      <c r="C291" s="10"/>
      <c r="D291" s="10"/>
      <c r="E291" s="11"/>
      <c r="F291" s="23"/>
      <c r="G291" s="24"/>
      <c r="H291" s="152"/>
      <c r="I291" s="153"/>
      <c r="J291" s="25"/>
      <c r="K291" s="26"/>
      <c r="L291" s="14"/>
      <c r="M291" s="155">
        <f>SUM(M292:N293)</f>
        <v>0</v>
      </c>
      <c r="N291" s="155"/>
      <c r="R291" s="99"/>
    </row>
    <row r="292" spans="1:18" s="18" customFormat="1" x14ac:dyDescent="0.25">
      <c r="A292" s="29"/>
      <c r="B292" s="27"/>
      <c r="C292" s="10"/>
      <c r="D292" s="10"/>
      <c r="E292" s="11"/>
      <c r="F292" s="36"/>
      <c r="G292" s="24"/>
      <c r="H292" s="147"/>
      <c r="I292" s="147"/>
      <c r="J292" s="37"/>
      <c r="K292" s="26"/>
      <c r="L292" s="14"/>
      <c r="M292" s="148">
        <f t="shared" ref="M292:M293" si="46">J292*L292</f>
        <v>0</v>
      </c>
      <c r="N292" s="148"/>
      <c r="R292" s="99"/>
    </row>
    <row r="293" spans="1:18" s="18" customFormat="1" x14ac:dyDescent="0.25">
      <c r="A293" s="29"/>
      <c r="B293" s="27"/>
      <c r="C293" s="10"/>
      <c r="D293" s="10"/>
      <c r="E293" s="11"/>
      <c r="F293" s="36"/>
      <c r="G293" s="24"/>
      <c r="H293" s="147"/>
      <c r="I293" s="147"/>
      <c r="J293" s="37"/>
      <c r="K293" s="26"/>
      <c r="L293" s="14"/>
      <c r="M293" s="148">
        <f t="shared" si="46"/>
        <v>0</v>
      </c>
      <c r="N293" s="148"/>
      <c r="R293" s="99"/>
    </row>
    <row r="294" spans="1:18" s="18" customFormat="1" x14ac:dyDescent="0.25">
      <c r="A294" s="29"/>
      <c r="B294" s="27"/>
      <c r="C294" s="10"/>
      <c r="D294" s="10"/>
      <c r="E294" s="11"/>
      <c r="F294" s="36"/>
      <c r="G294" s="24"/>
      <c r="H294" s="55"/>
      <c r="I294" s="55"/>
      <c r="J294" s="37"/>
      <c r="K294" s="26"/>
      <c r="L294" s="14"/>
      <c r="M294" s="93"/>
      <c r="N294" s="96"/>
      <c r="R294" s="99"/>
    </row>
    <row r="295" spans="1:18" s="18" customFormat="1" x14ac:dyDescent="0.25">
      <c r="A295" s="33"/>
      <c r="B295" s="144"/>
      <c r="C295" s="145"/>
      <c r="D295" s="145"/>
      <c r="E295" s="146"/>
      <c r="F295" s="23"/>
      <c r="G295" s="24"/>
      <c r="H295" s="147"/>
      <c r="I295" s="147"/>
      <c r="J295" s="28"/>
      <c r="K295" s="26"/>
      <c r="L295" s="14"/>
      <c r="M295" s="150">
        <f>SUM(M296:N315)</f>
        <v>0</v>
      </c>
      <c r="N295" s="151"/>
      <c r="R295" s="99"/>
    </row>
    <row r="296" spans="1:18" s="18" customFormat="1" x14ac:dyDescent="0.25">
      <c r="A296" s="29"/>
      <c r="B296" s="27"/>
      <c r="C296" s="10"/>
      <c r="D296" s="10"/>
      <c r="E296" s="11"/>
      <c r="F296" s="36"/>
      <c r="G296" s="24"/>
      <c r="H296" s="147"/>
      <c r="I296" s="147"/>
      <c r="J296" s="37"/>
      <c r="K296" s="26"/>
      <c r="L296" s="14"/>
      <c r="M296" s="148">
        <f t="shared" ref="M296:M315" si="47">J296*L296</f>
        <v>0</v>
      </c>
      <c r="N296" s="148"/>
      <c r="R296" s="99"/>
    </row>
    <row r="297" spans="1:18" s="18" customFormat="1" x14ac:dyDescent="0.25">
      <c r="A297" s="29"/>
      <c r="B297" s="27"/>
      <c r="C297" s="10"/>
      <c r="D297" s="10"/>
      <c r="E297" s="11"/>
      <c r="F297" s="36"/>
      <c r="G297" s="24"/>
      <c r="H297" s="147"/>
      <c r="I297" s="147"/>
      <c r="J297" s="37"/>
      <c r="K297" s="26"/>
      <c r="L297" s="14"/>
      <c r="M297" s="148">
        <f t="shared" si="47"/>
        <v>0</v>
      </c>
      <c r="N297" s="148"/>
      <c r="R297" s="99"/>
    </row>
    <row r="298" spans="1:18" s="18" customFormat="1" x14ac:dyDescent="0.25">
      <c r="A298" s="29"/>
      <c r="B298" s="27"/>
      <c r="C298" s="10"/>
      <c r="D298" s="10"/>
      <c r="E298" s="11"/>
      <c r="F298" s="36"/>
      <c r="G298" s="24"/>
      <c r="H298" s="147"/>
      <c r="I298" s="147"/>
      <c r="J298" s="37"/>
      <c r="K298" s="26"/>
      <c r="L298" s="14"/>
      <c r="M298" s="148">
        <f t="shared" si="47"/>
        <v>0</v>
      </c>
      <c r="N298" s="148"/>
      <c r="R298" s="99"/>
    </row>
    <row r="299" spans="1:18" s="18" customFormat="1" x14ac:dyDescent="0.25">
      <c r="A299" s="29"/>
      <c r="B299" s="27"/>
      <c r="C299" s="10"/>
      <c r="D299" s="10"/>
      <c r="E299" s="11"/>
      <c r="F299" s="36"/>
      <c r="G299" s="24"/>
      <c r="H299" s="147"/>
      <c r="I299" s="147"/>
      <c r="J299" s="37"/>
      <c r="K299" s="26"/>
      <c r="L299" s="14"/>
      <c r="M299" s="148">
        <f t="shared" si="47"/>
        <v>0</v>
      </c>
      <c r="N299" s="148"/>
      <c r="R299" s="99"/>
    </row>
    <row r="300" spans="1:18" s="18" customFormat="1" x14ac:dyDescent="0.25">
      <c r="A300" s="29"/>
      <c r="B300" s="27"/>
      <c r="C300" s="10"/>
      <c r="D300" s="10"/>
      <c r="E300" s="11"/>
      <c r="F300" s="36"/>
      <c r="G300" s="24"/>
      <c r="H300" s="147"/>
      <c r="I300" s="147"/>
      <c r="J300" s="37"/>
      <c r="K300" s="26"/>
      <c r="L300" s="14"/>
      <c r="M300" s="148">
        <f t="shared" si="47"/>
        <v>0</v>
      </c>
      <c r="N300" s="148"/>
      <c r="R300" s="99"/>
    </row>
    <row r="301" spans="1:18" s="18" customFormat="1" x14ac:dyDescent="0.25">
      <c r="A301" s="29"/>
      <c r="B301" s="27"/>
      <c r="C301" s="10"/>
      <c r="D301" s="10"/>
      <c r="E301" s="11"/>
      <c r="F301" s="36"/>
      <c r="G301" s="24"/>
      <c r="H301" s="147"/>
      <c r="I301" s="147"/>
      <c r="J301" s="37"/>
      <c r="K301" s="26"/>
      <c r="L301" s="14"/>
      <c r="M301" s="148">
        <f t="shared" si="47"/>
        <v>0</v>
      </c>
      <c r="N301" s="148"/>
      <c r="R301" s="99"/>
    </row>
    <row r="302" spans="1:18" s="18" customFormat="1" x14ac:dyDescent="0.25">
      <c r="A302" s="29"/>
      <c r="B302" s="27"/>
      <c r="C302" s="10"/>
      <c r="D302" s="10"/>
      <c r="E302" s="11"/>
      <c r="F302" s="36"/>
      <c r="G302" s="24"/>
      <c r="H302" s="147"/>
      <c r="I302" s="147"/>
      <c r="J302" s="37"/>
      <c r="K302" s="26"/>
      <c r="L302" s="14"/>
      <c r="M302" s="148">
        <f t="shared" si="47"/>
        <v>0</v>
      </c>
      <c r="N302" s="148"/>
      <c r="R302" s="99"/>
    </row>
    <row r="303" spans="1:18" s="18" customFormat="1" x14ac:dyDescent="0.25">
      <c r="A303" s="29"/>
      <c r="B303" s="27"/>
      <c r="C303" s="10"/>
      <c r="D303" s="10"/>
      <c r="E303" s="11"/>
      <c r="F303" s="36"/>
      <c r="G303" s="24"/>
      <c r="H303" s="147"/>
      <c r="I303" s="147"/>
      <c r="J303" s="37"/>
      <c r="K303" s="26"/>
      <c r="L303" s="14"/>
      <c r="M303" s="148">
        <f t="shared" si="47"/>
        <v>0</v>
      </c>
      <c r="N303" s="148"/>
      <c r="R303" s="99"/>
    </row>
    <row r="304" spans="1:18" s="18" customFormat="1" x14ac:dyDescent="0.25">
      <c r="A304" s="29"/>
      <c r="B304" s="27"/>
      <c r="C304" s="10"/>
      <c r="D304" s="10"/>
      <c r="E304" s="11"/>
      <c r="F304" s="36"/>
      <c r="G304" s="24"/>
      <c r="H304" s="147"/>
      <c r="I304" s="147"/>
      <c r="J304" s="37"/>
      <c r="K304" s="26"/>
      <c r="L304" s="14"/>
      <c r="M304" s="148">
        <f t="shared" si="47"/>
        <v>0</v>
      </c>
      <c r="N304" s="148"/>
      <c r="R304" s="99"/>
    </row>
    <row r="305" spans="1:18" s="18" customFormat="1" x14ac:dyDescent="0.25">
      <c r="A305" s="29"/>
      <c r="B305" s="27"/>
      <c r="C305" s="10"/>
      <c r="D305" s="10"/>
      <c r="E305" s="11"/>
      <c r="F305" s="36"/>
      <c r="G305" s="24"/>
      <c r="H305" s="147"/>
      <c r="I305" s="147"/>
      <c r="J305" s="37"/>
      <c r="K305" s="26"/>
      <c r="L305" s="14"/>
      <c r="M305" s="148">
        <f t="shared" si="47"/>
        <v>0</v>
      </c>
      <c r="N305" s="148"/>
      <c r="R305" s="99"/>
    </row>
    <row r="306" spans="1:18" s="18" customFormat="1" x14ac:dyDescent="0.25">
      <c r="A306" s="29"/>
      <c r="B306" s="27"/>
      <c r="C306" s="10"/>
      <c r="D306" s="10"/>
      <c r="E306" s="11"/>
      <c r="F306" s="36"/>
      <c r="G306" s="24"/>
      <c r="H306" s="147"/>
      <c r="I306" s="147"/>
      <c r="J306" s="37"/>
      <c r="K306" s="26"/>
      <c r="L306" s="14"/>
      <c r="M306" s="148">
        <f t="shared" si="47"/>
        <v>0</v>
      </c>
      <c r="N306" s="148"/>
      <c r="R306" s="99"/>
    </row>
    <row r="307" spans="1:18" s="18" customFormat="1" x14ac:dyDescent="0.25">
      <c r="A307" s="29"/>
      <c r="B307" s="27"/>
      <c r="C307" s="10"/>
      <c r="D307" s="10"/>
      <c r="E307" s="11"/>
      <c r="F307" s="36"/>
      <c r="G307" s="24"/>
      <c r="H307" s="147"/>
      <c r="I307" s="147"/>
      <c r="J307" s="37"/>
      <c r="K307" s="26"/>
      <c r="L307" s="14"/>
      <c r="M307" s="148">
        <f t="shared" si="47"/>
        <v>0</v>
      </c>
      <c r="N307" s="148"/>
      <c r="R307" s="99"/>
    </row>
    <row r="308" spans="1:18" s="18" customFormat="1" x14ac:dyDescent="0.25">
      <c r="A308" s="29"/>
      <c r="B308" s="27"/>
      <c r="C308" s="10"/>
      <c r="D308" s="10"/>
      <c r="E308" s="11"/>
      <c r="F308" s="36"/>
      <c r="G308" s="24"/>
      <c r="H308" s="147"/>
      <c r="I308" s="147"/>
      <c r="J308" s="37"/>
      <c r="K308" s="26"/>
      <c r="L308" s="14"/>
      <c r="M308" s="148">
        <f t="shared" si="47"/>
        <v>0</v>
      </c>
      <c r="N308" s="148"/>
      <c r="R308" s="99"/>
    </row>
    <row r="309" spans="1:18" s="18" customFormat="1" x14ac:dyDescent="0.25">
      <c r="A309" s="29"/>
      <c r="B309" s="27"/>
      <c r="C309" s="10"/>
      <c r="D309" s="10"/>
      <c r="E309" s="11"/>
      <c r="F309" s="36"/>
      <c r="G309" s="24"/>
      <c r="H309" s="147"/>
      <c r="I309" s="147"/>
      <c r="J309" s="37"/>
      <c r="K309" s="26"/>
      <c r="L309" s="14"/>
      <c r="M309" s="148">
        <f t="shared" si="47"/>
        <v>0</v>
      </c>
      <c r="N309" s="148"/>
      <c r="R309" s="99"/>
    </row>
    <row r="310" spans="1:18" s="18" customFormat="1" x14ac:dyDescent="0.25">
      <c r="A310" s="29"/>
      <c r="B310" s="27"/>
      <c r="C310" s="10"/>
      <c r="D310" s="10"/>
      <c r="E310" s="11"/>
      <c r="F310" s="36"/>
      <c r="G310" s="24"/>
      <c r="H310" s="147"/>
      <c r="I310" s="147"/>
      <c r="J310" s="37"/>
      <c r="K310" s="26"/>
      <c r="L310" s="14"/>
      <c r="M310" s="148">
        <f t="shared" si="47"/>
        <v>0</v>
      </c>
      <c r="N310" s="148"/>
      <c r="R310" s="99"/>
    </row>
    <row r="311" spans="1:18" s="18" customFormat="1" x14ac:dyDescent="0.25">
      <c r="A311" s="29"/>
      <c r="B311" s="27"/>
      <c r="C311" s="10"/>
      <c r="D311" s="10"/>
      <c r="E311" s="11"/>
      <c r="F311" s="36"/>
      <c r="G311" s="24"/>
      <c r="H311" s="147"/>
      <c r="I311" s="147"/>
      <c r="J311" s="37"/>
      <c r="K311" s="26"/>
      <c r="L311" s="14"/>
      <c r="M311" s="148">
        <f t="shared" si="47"/>
        <v>0</v>
      </c>
      <c r="N311" s="148"/>
      <c r="R311" s="99"/>
    </row>
    <row r="312" spans="1:18" s="18" customFormat="1" x14ac:dyDescent="0.25">
      <c r="A312" s="29"/>
      <c r="B312" s="27"/>
      <c r="C312" s="10"/>
      <c r="D312" s="10"/>
      <c r="E312" s="11"/>
      <c r="F312" s="36"/>
      <c r="G312" s="24"/>
      <c r="H312" s="147"/>
      <c r="I312" s="147"/>
      <c r="J312" s="37"/>
      <c r="K312" s="26"/>
      <c r="L312" s="14"/>
      <c r="M312" s="148">
        <f t="shared" si="47"/>
        <v>0</v>
      </c>
      <c r="N312" s="148"/>
      <c r="R312" s="99"/>
    </row>
    <row r="313" spans="1:18" s="18" customFormat="1" x14ac:dyDescent="0.25">
      <c r="A313" s="29"/>
      <c r="B313" s="27"/>
      <c r="C313" s="10"/>
      <c r="D313" s="10"/>
      <c r="E313" s="11"/>
      <c r="F313" s="36"/>
      <c r="G313" s="24"/>
      <c r="H313" s="147"/>
      <c r="I313" s="147"/>
      <c r="J313" s="37"/>
      <c r="K313" s="26"/>
      <c r="L313" s="14"/>
      <c r="M313" s="148">
        <f t="shared" si="47"/>
        <v>0</v>
      </c>
      <c r="N313" s="148"/>
      <c r="R313" s="99"/>
    </row>
    <row r="314" spans="1:18" s="18" customFormat="1" x14ac:dyDescent="0.25">
      <c r="A314" s="29"/>
      <c r="B314" s="27"/>
      <c r="C314" s="10"/>
      <c r="D314" s="10"/>
      <c r="E314" s="11"/>
      <c r="F314" s="36"/>
      <c r="G314" s="24"/>
      <c r="H314" s="147"/>
      <c r="I314" s="147"/>
      <c r="J314" s="37"/>
      <c r="K314" s="26"/>
      <c r="L314" s="14"/>
      <c r="M314" s="148">
        <f t="shared" si="47"/>
        <v>0</v>
      </c>
      <c r="N314" s="148"/>
      <c r="R314" s="99"/>
    </row>
    <row r="315" spans="1:18" s="18" customFormat="1" x14ac:dyDescent="0.25">
      <c r="A315" s="29"/>
      <c r="B315" s="27"/>
      <c r="C315" s="10"/>
      <c r="D315" s="10"/>
      <c r="E315" s="11"/>
      <c r="F315" s="36"/>
      <c r="G315" s="24"/>
      <c r="H315" s="147"/>
      <c r="I315" s="147"/>
      <c r="J315" s="37"/>
      <c r="K315" s="26"/>
      <c r="L315" s="14"/>
      <c r="M315" s="148">
        <f t="shared" si="47"/>
        <v>0</v>
      </c>
      <c r="N315" s="148"/>
      <c r="R315" s="99"/>
    </row>
    <row r="316" spans="1:18" s="18" customFormat="1" x14ac:dyDescent="0.25">
      <c r="A316" s="29"/>
      <c r="B316" s="27"/>
      <c r="C316" s="10"/>
      <c r="D316" s="10"/>
      <c r="E316" s="11"/>
      <c r="F316" s="36"/>
      <c r="G316" s="24"/>
      <c r="H316" s="55"/>
      <c r="I316" s="55"/>
      <c r="J316" s="37"/>
      <c r="K316" s="26"/>
      <c r="L316" s="14"/>
      <c r="M316" s="94"/>
      <c r="N316" s="94"/>
      <c r="R316" s="99"/>
    </row>
    <row r="317" spans="1:18" s="18" customFormat="1" ht="15.75" customHeight="1" x14ac:dyDescent="0.25">
      <c r="A317" s="29"/>
      <c r="B317" s="35"/>
      <c r="C317" s="10"/>
      <c r="D317" s="10"/>
      <c r="E317" s="11"/>
      <c r="F317" s="23"/>
      <c r="G317" s="24"/>
      <c r="H317" s="152"/>
      <c r="I317" s="153"/>
      <c r="J317" s="25"/>
      <c r="K317" s="26"/>
      <c r="L317" s="14"/>
      <c r="M317" s="149">
        <f>SUM(M318:N318)</f>
        <v>0</v>
      </c>
      <c r="N317" s="149"/>
      <c r="R317" s="99"/>
    </row>
    <row r="318" spans="1:18" s="18" customFormat="1" x14ac:dyDescent="0.25">
      <c r="A318" s="29"/>
      <c r="B318" s="27"/>
      <c r="C318" s="10"/>
      <c r="D318" s="10"/>
      <c r="E318" s="11"/>
      <c r="F318" s="36"/>
      <c r="G318" s="24"/>
      <c r="H318" s="147"/>
      <c r="I318" s="147"/>
      <c r="J318" s="37"/>
      <c r="K318" s="26"/>
      <c r="L318" s="14"/>
      <c r="M318" s="148">
        <f t="shared" ref="M318" si="48">J318*L318</f>
        <v>0</v>
      </c>
      <c r="N318" s="148"/>
      <c r="R318" s="99"/>
    </row>
    <row r="319" spans="1:18" s="18" customFormat="1" ht="17.25" customHeight="1" x14ac:dyDescent="0.25">
      <c r="A319" s="33"/>
      <c r="B319" s="46"/>
      <c r="C319" s="46"/>
      <c r="D319" s="46"/>
      <c r="E319" s="47"/>
      <c r="F319" s="42"/>
      <c r="G319" s="43"/>
      <c r="H319" s="20"/>
      <c r="I319" s="34"/>
      <c r="J319" s="44"/>
      <c r="K319" s="45"/>
      <c r="L319" s="38"/>
      <c r="M319" s="95"/>
      <c r="N319" s="97"/>
      <c r="R319" s="99"/>
    </row>
    <row r="320" spans="1:18" s="18" customFormat="1" ht="38.25" customHeight="1" x14ac:dyDescent="0.25">
      <c r="A320" s="144"/>
      <c r="B320" s="145"/>
      <c r="C320" s="145"/>
      <c r="D320" s="145"/>
      <c r="E320" s="146"/>
      <c r="F320" s="42"/>
      <c r="G320" s="43"/>
      <c r="H320" s="20"/>
      <c r="I320" s="34"/>
      <c r="J320" s="44"/>
      <c r="K320" s="45"/>
      <c r="L320" s="38"/>
      <c r="M320" s="149">
        <f>M321+M324</f>
        <v>0</v>
      </c>
      <c r="N320" s="149"/>
      <c r="R320" s="99"/>
    </row>
    <row r="321" spans="1:18" s="18" customFormat="1" x14ac:dyDescent="0.25">
      <c r="A321" s="33"/>
      <c r="B321" s="144"/>
      <c r="C321" s="145"/>
      <c r="D321" s="145"/>
      <c r="E321" s="146"/>
      <c r="F321" s="23"/>
      <c r="G321" s="24"/>
      <c r="H321" s="147"/>
      <c r="I321" s="147"/>
      <c r="J321" s="25"/>
      <c r="K321" s="26"/>
      <c r="L321" s="14"/>
      <c r="M321" s="149">
        <f>M322</f>
        <v>0</v>
      </c>
      <c r="N321" s="149"/>
      <c r="R321" s="99"/>
    </row>
    <row r="322" spans="1:18" s="18" customFormat="1" x14ac:dyDescent="0.25">
      <c r="A322" s="33"/>
      <c r="B322" s="27"/>
      <c r="C322" s="10"/>
      <c r="D322" s="10"/>
      <c r="E322" s="11"/>
      <c r="F322" s="90"/>
      <c r="G322" s="24"/>
      <c r="H322" s="147"/>
      <c r="I322" s="147"/>
      <c r="J322" s="25"/>
      <c r="K322" s="26"/>
      <c r="L322" s="14"/>
      <c r="M322" s="148">
        <f t="shared" ref="M322" si="49">J322*L322</f>
        <v>0</v>
      </c>
      <c r="N322" s="148"/>
      <c r="R322" s="99"/>
    </row>
    <row r="323" spans="1:18" s="18" customFormat="1" x14ac:dyDescent="0.25">
      <c r="A323" s="33"/>
      <c r="B323" s="27"/>
      <c r="C323" s="10"/>
      <c r="D323" s="10"/>
      <c r="E323" s="11"/>
      <c r="F323" s="23"/>
      <c r="G323" s="24"/>
      <c r="H323" s="147"/>
      <c r="I323" s="147"/>
      <c r="J323" s="28"/>
      <c r="K323" s="26"/>
      <c r="L323" s="14"/>
      <c r="M323" s="148"/>
      <c r="N323" s="148"/>
      <c r="R323" s="99"/>
    </row>
    <row r="324" spans="1:18" s="18" customFormat="1" x14ac:dyDescent="0.25">
      <c r="A324" s="29"/>
      <c r="B324" s="35"/>
      <c r="C324" s="10"/>
      <c r="D324" s="10"/>
      <c r="E324" s="11"/>
      <c r="F324" s="23"/>
      <c r="G324" s="24"/>
      <c r="H324" s="152"/>
      <c r="I324" s="153"/>
      <c r="J324" s="25"/>
      <c r="K324" s="26"/>
      <c r="L324" s="14"/>
      <c r="M324" s="155">
        <f>SUM(M325:N326)</f>
        <v>0</v>
      </c>
      <c r="N324" s="155"/>
      <c r="R324" s="99"/>
    </row>
    <row r="325" spans="1:18" s="18" customFormat="1" x14ac:dyDescent="0.25">
      <c r="A325" s="29"/>
      <c r="B325" s="27"/>
      <c r="C325" s="10"/>
      <c r="D325" s="10"/>
      <c r="E325" s="11"/>
      <c r="F325" s="36"/>
      <c r="G325" s="24"/>
      <c r="H325" s="147"/>
      <c r="I325" s="147"/>
      <c r="J325" s="37"/>
      <c r="K325" s="26"/>
      <c r="L325" s="14"/>
      <c r="M325" s="148">
        <f t="shared" ref="M325:M326" si="50">J325*L325</f>
        <v>0</v>
      </c>
      <c r="N325" s="148"/>
      <c r="R325" s="99"/>
    </row>
    <row r="326" spans="1:18" s="18" customFormat="1" x14ac:dyDescent="0.25">
      <c r="A326" s="29"/>
      <c r="B326" s="27"/>
      <c r="C326" s="10"/>
      <c r="D326" s="10"/>
      <c r="E326" s="11"/>
      <c r="F326" s="36"/>
      <c r="G326" s="24"/>
      <c r="H326" s="147"/>
      <c r="I326" s="147"/>
      <c r="J326" s="37"/>
      <c r="K326" s="26"/>
      <c r="L326" s="14"/>
      <c r="M326" s="148">
        <f t="shared" si="50"/>
        <v>0</v>
      </c>
      <c r="N326" s="148"/>
      <c r="R326" s="99"/>
    </row>
    <row r="327" spans="1:18" s="18" customFormat="1" ht="17.25" customHeight="1" x14ac:dyDescent="0.25">
      <c r="A327" s="33"/>
      <c r="B327" s="46"/>
      <c r="C327" s="46"/>
      <c r="D327" s="46"/>
      <c r="E327" s="47"/>
      <c r="F327" s="42"/>
      <c r="G327" s="43"/>
      <c r="H327" s="20"/>
      <c r="I327" s="34"/>
      <c r="J327" s="44"/>
      <c r="K327" s="45"/>
      <c r="L327" s="38"/>
      <c r="M327" s="95"/>
      <c r="N327" s="97"/>
      <c r="R327" s="99"/>
    </row>
    <row r="328" spans="1:18" s="18" customFormat="1" ht="34.5" customHeight="1" x14ac:dyDescent="0.25">
      <c r="A328" s="144"/>
      <c r="B328" s="145"/>
      <c r="C328" s="145"/>
      <c r="D328" s="145"/>
      <c r="E328" s="146"/>
      <c r="F328" s="42"/>
      <c r="G328" s="43"/>
      <c r="H328" s="20"/>
      <c r="I328" s="34"/>
      <c r="J328" s="44"/>
      <c r="K328" s="45"/>
      <c r="L328" s="38"/>
      <c r="M328" s="149">
        <f>M329</f>
        <v>0</v>
      </c>
      <c r="N328" s="149"/>
      <c r="R328" s="99"/>
    </row>
    <row r="329" spans="1:18" s="18" customFormat="1" x14ac:dyDescent="0.25">
      <c r="A329" s="33"/>
      <c r="B329" s="144"/>
      <c r="C329" s="145"/>
      <c r="D329" s="145"/>
      <c r="E329" s="146"/>
      <c r="F329" s="23"/>
      <c r="G329" s="24"/>
      <c r="H329" s="147"/>
      <c r="I329" s="147"/>
      <c r="J329" s="25"/>
      <c r="K329" s="26"/>
      <c r="L329" s="14"/>
      <c r="M329" s="149">
        <f>M330</f>
        <v>0</v>
      </c>
      <c r="N329" s="149"/>
      <c r="R329" s="99"/>
    </row>
    <row r="330" spans="1:18" s="18" customFormat="1" x14ac:dyDescent="0.25">
      <c r="A330" s="33"/>
      <c r="B330" s="27"/>
      <c r="C330" s="10"/>
      <c r="D330" s="10"/>
      <c r="E330" s="11"/>
      <c r="F330" s="90"/>
      <c r="G330" s="24"/>
      <c r="H330" s="147"/>
      <c r="I330" s="147"/>
      <c r="J330" s="25"/>
      <c r="K330" s="26"/>
      <c r="L330" s="14"/>
      <c r="M330" s="148">
        <f t="shared" ref="M330" si="51">J330*L330</f>
        <v>0</v>
      </c>
      <c r="N330" s="148"/>
      <c r="R330" s="99"/>
    </row>
    <row r="331" spans="1:18" s="18" customFormat="1" x14ac:dyDescent="0.25">
      <c r="A331" s="49"/>
      <c r="B331" s="171"/>
      <c r="C331" s="172"/>
      <c r="D331" s="172"/>
      <c r="E331" s="173"/>
      <c r="F331" s="175"/>
      <c r="G331" s="176"/>
      <c r="H331" s="177"/>
      <c r="I331" s="178"/>
      <c r="J331" s="152"/>
      <c r="K331" s="153"/>
      <c r="L331" s="38"/>
      <c r="M331" s="152"/>
      <c r="N331" s="153"/>
      <c r="R331" s="99"/>
    </row>
    <row r="332" spans="1:18" s="18" customFormat="1" ht="15" hidden="1" customHeight="1" x14ac:dyDescent="0.25">
      <c r="A332" s="41"/>
      <c r="B332" s="144"/>
      <c r="C332" s="145"/>
      <c r="D332" s="145"/>
      <c r="E332" s="146"/>
      <c r="F332" s="175"/>
      <c r="G332" s="176"/>
      <c r="H332" s="177"/>
      <c r="I332" s="178"/>
      <c r="J332" s="152"/>
      <c r="K332" s="153"/>
      <c r="L332" s="38"/>
      <c r="M332" s="152"/>
      <c r="N332" s="153"/>
      <c r="R332" s="99"/>
    </row>
    <row r="333" spans="1:18" s="18" customFormat="1" ht="15" hidden="1" customHeight="1" x14ac:dyDescent="0.25">
      <c r="A333" s="41"/>
      <c r="B333" s="171"/>
      <c r="C333" s="172"/>
      <c r="D333" s="172"/>
      <c r="E333" s="173"/>
      <c r="F333" s="175"/>
      <c r="G333" s="176"/>
      <c r="H333" s="177"/>
      <c r="I333" s="178"/>
      <c r="J333" s="152"/>
      <c r="K333" s="153"/>
      <c r="L333" s="38"/>
      <c r="M333" s="152"/>
      <c r="N333" s="153"/>
      <c r="R333" s="99"/>
    </row>
    <row r="334" spans="1:18" s="18" customFormat="1" ht="15" hidden="1" customHeight="1" x14ac:dyDescent="0.25">
      <c r="A334" s="41"/>
      <c r="B334" s="171"/>
      <c r="C334" s="172"/>
      <c r="D334" s="172"/>
      <c r="E334" s="173"/>
      <c r="F334" s="175"/>
      <c r="G334" s="176"/>
      <c r="H334" s="177"/>
      <c r="I334" s="178"/>
      <c r="J334" s="152"/>
      <c r="K334" s="153"/>
      <c r="L334" s="38"/>
      <c r="M334" s="152"/>
      <c r="N334" s="153"/>
      <c r="R334" s="99"/>
    </row>
    <row r="335" spans="1:18" s="18" customFormat="1" ht="15" hidden="1" customHeight="1" x14ac:dyDescent="0.25">
      <c r="A335" s="40" t="s">
        <v>45</v>
      </c>
      <c r="B335" s="154"/>
      <c r="C335" s="154"/>
      <c r="D335" s="154"/>
      <c r="E335" s="154"/>
      <c r="F335" s="179"/>
      <c r="G335" s="179"/>
      <c r="H335" s="147"/>
      <c r="I335" s="147"/>
      <c r="J335" s="148"/>
      <c r="K335" s="148"/>
      <c r="L335" s="38"/>
      <c r="M335" s="148"/>
      <c r="N335" s="148"/>
      <c r="R335" s="99"/>
    </row>
    <row r="336" spans="1:18" s="18" customFormat="1" ht="15" hidden="1" customHeight="1" x14ac:dyDescent="0.25">
      <c r="A336" s="41" t="s">
        <v>48</v>
      </c>
      <c r="B336" s="154"/>
      <c r="C336" s="154"/>
      <c r="D336" s="154"/>
      <c r="E336" s="154"/>
      <c r="F336" s="179"/>
      <c r="G336" s="179"/>
      <c r="H336" s="147"/>
      <c r="I336" s="147"/>
      <c r="J336" s="148"/>
      <c r="K336" s="148"/>
      <c r="L336" s="38"/>
      <c r="M336" s="148"/>
      <c r="N336" s="148"/>
      <c r="R336" s="99"/>
    </row>
    <row r="337" spans="1:18" s="18" customFormat="1" ht="15" hidden="1" customHeight="1" x14ac:dyDescent="0.25">
      <c r="A337" s="41" t="s">
        <v>46</v>
      </c>
      <c r="B337" s="154"/>
      <c r="C337" s="154"/>
      <c r="D337" s="154"/>
      <c r="E337" s="154"/>
      <c r="F337" s="179"/>
      <c r="G337" s="179"/>
      <c r="H337" s="147"/>
      <c r="I337" s="147"/>
      <c r="J337" s="148"/>
      <c r="K337" s="148"/>
      <c r="L337" s="38"/>
      <c r="M337" s="148"/>
      <c r="N337" s="148"/>
      <c r="R337" s="99"/>
    </row>
    <row r="338" spans="1:18" s="18" customFormat="1" ht="15" hidden="1" customHeight="1" x14ac:dyDescent="0.25">
      <c r="A338" s="41"/>
      <c r="B338" s="166" t="s">
        <v>133</v>
      </c>
      <c r="C338" s="167"/>
      <c r="D338" s="167"/>
      <c r="E338" s="168"/>
      <c r="F338" s="175" t="s">
        <v>134</v>
      </c>
      <c r="G338" s="176"/>
      <c r="H338" s="177" t="s">
        <v>64</v>
      </c>
      <c r="I338" s="178"/>
      <c r="J338" s="152">
        <v>2</v>
      </c>
      <c r="K338" s="153"/>
      <c r="L338" s="38">
        <v>350000</v>
      </c>
      <c r="M338" s="148">
        <f>J338*L338</f>
        <v>700000</v>
      </c>
      <c r="N338" s="148"/>
      <c r="R338" s="99"/>
    </row>
    <row r="339" spans="1:18" s="18" customFormat="1" ht="15" hidden="1" customHeight="1" x14ac:dyDescent="0.25">
      <c r="A339" s="41"/>
      <c r="B339" s="154"/>
      <c r="C339" s="154"/>
      <c r="D339" s="154"/>
      <c r="E339" s="154"/>
      <c r="F339" s="179"/>
      <c r="G339" s="179"/>
      <c r="H339" s="147"/>
      <c r="I339" s="147"/>
      <c r="J339" s="148"/>
      <c r="K339" s="148"/>
      <c r="L339" s="38"/>
      <c r="M339" s="148"/>
      <c r="N339" s="148"/>
      <c r="R339" s="99"/>
    </row>
    <row r="340" spans="1:18" s="18" customFormat="1" ht="13.5" hidden="1" customHeight="1" x14ac:dyDescent="0.25">
      <c r="A340" s="41"/>
      <c r="B340" s="154"/>
      <c r="C340" s="154"/>
      <c r="D340" s="154"/>
      <c r="E340" s="154"/>
      <c r="F340" s="179"/>
      <c r="G340" s="179"/>
      <c r="H340" s="147"/>
      <c r="I340" s="147"/>
      <c r="J340" s="148"/>
      <c r="K340" s="148"/>
      <c r="L340" s="38"/>
      <c r="M340" s="148"/>
      <c r="N340" s="148"/>
      <c r="R340" s="99"/>
    </row>
    <row r="341" spans="1:18" s="18" customFormat="1" ht="15" hidden="1" customHeight="1" x14ac:dyDescent="0.25">
      <c r="A341" s="40" t="s">
        <v>44</v>
      </c>
      <c r="B341" s="180" t="str">
        <f>'FORMAT KAK'!A83&amp;'FORMAT KAK'!A84</f>
        <v>- Belanja isi tabung gas, makan minum,ATK, Kertas CoverUsulan Pagu</v>
      </c>
      <c r="C341" s="180"/>
      <c r="D341" s="180"/>
      <c r="E341" s="180"/>
      <c r="F341" s="179"/>
      <c r="G341" s="179"/>
      <c r="H341" s="147"/>
      <c r="I341" s="147"/>
      <c r="J341" s="148"/>
      <c r="K341" s="148"/>
      <c r="L341" s="38"/>
      <c r="M341" s="149">
        <f>SUM(M342,M348)</f>
        <v>0</v>
      </c>
      <c r="N341" s="149"/>
      <c r="R341" s="99"/>
    </row>
    <row r="342" spans="1:18" s="18" customFormat="1" ht="15" hidden="1" customHeight="1" x14ac:dyDescent="0.25">
      <c r="A342" s="40" t="s">
        <v>45</v>
      </c>
      <c r="B342" s="180" t="s">
        <v>43</v>
      </c>
      <c r="C342" s="180"/>
      <c r="D342" s="180"/>
      <c r="E342" s="180"/>
      <c r="F342" s="179"/>
      <c r="G342" s="179"/>
      <c r="H342" s="147"/>
      <c r="I342" s="147"/>
      <c r="J342" s="148"/>
      <c r="K342" s="148"/>
      <c r="L342" s="38"/>
      <c r="M342" s="148">
        <f>SUM(M343,M344,M345,M346,M347)</f>
        <v>0</v>
      </c>
      <c r="N342" s="148"/>
      <c r="R342" s="99"/>
    </row>
    <row r="343" spans="1:18" s="18" customFormat="1" ht="15" hidden="1" customHeight="1" x14ac:dyDescent="0.25">
      <c r="A343" s="41" t="s">
        <v>48</v>
      </c>
      <c r="B343" s="154"/>
      <c r="C343" s="154"/>
      <c r="D343" s="154"/>
      <c r="E343" s="154"/>
      <c r="F343" s="179"/>
      <c r="G343" s="179"/>
      <c r="H343" s="147"/>
      <c r="I343" s="147"/>
      <c r="J343" s="148"/>
      <c r="K343" s="148"/>
      <c r="L343" s="38"/>
      <c r="M343" s="148">
        <f>J343*L343</f>
        <v>0</v>
      </c>
      <c r="N343" s="148"/>
      <c r="R343" s="99"/>
    </row>
    <row r="344" spans="1:18" s="18" customFormat="1" ht="15" hidden="1" customHeight="1" x14ac:dyDescent="0.25">
      <c r="A344" s="41" t="s">
        <v>46</v>
      </c>
      <c r="B344" s="154"/>
      <c r="C344" s="154"/>
      <c r="D344" s="154"/>
      <c r="E344" s="154"/>
      <c r="F344" s="179"/>
      <c r="G344" s="179"/>
      <c r="H344" s="147"/>
      <c r="I344" s="147"/>
      <c r="J344" s="148"/>
      <c r="K344" s="148"/>
      <c r="L344" s="38"/>
      <c r="M344" s="148"/>
      <c r="N344" s="148"/>
      <c r="R344" s="99"/>
    </row>
    <row r="345" spans="1:18" s="18" customFormat="1" ht="13.5" hidden="1" customHeight="1" x14ac:dyDescent="0.25">
      <c r="A345" s="41"/>
      <c r="B345" s="154"/>
      <c r="C345" s="154"/>
      <c r="D345" s="154"/>
      <c r="E345" s="154"/>
      <c r="F345" s="179"/>
      <c r="G345" s="179"/>
      <c r="H345" s="147"/>
      <c r="I345" s="147"/>
      <c r="J345" s="148"/>
      <c r="K345" s="148"/>
      <c r="L345" s="38"/>
      <c r="M345" s="148"/>
      <c r="N345" s="148"/>
      <c r="R345" s="99"/>
    </row>
    <row r="346" spans="1:18" s="18" customFormat="1" ht="13.5" hidden="1" customHeight="1" x14ac:dyDescent="0.25">
      <c r="A346" s="41"/>
      <c r="B346" s="154"/>
      <c r="C346" s="154"/>
      <c r="D346" s="154"/>
      <c r="E346" s="154"/>
      <c r="F346" s="179"/>
      <c r="G346" s="179"/>
      <c r="H346" s="147"/>
      <c r="I346" s="147"/>
      <c r="J346" s="148"/>
      <c r="K346" s="148"/>
      <c r="L346" s="38"/>
      <c r="M346" s="148"/>
      <c r="N346" s="148"/>
      <c r="R346" s="99"/>
    </row>
    <row r="347" spans="1:18" s="18" customFormat="1" ht="15" hidden="1" customHeight="1" x14ac:dyDescent="0.25">
      <c r="A347" s="41"/>
      <c r="B347" s="154"/>
      <c r="C347" s="154"/>
      <c r="D347" s="154"/>
      <c r="E347" s="154"/>
      <c r="F347" s="179"/>
      <c r="G347" s="179"/>
      <c r="H347" s="147"/>
      <c r="I347" s="147"/>
      <c r="J347" s="148"/>
      <c r="K347" s="148"/>
      <c r="L347" s="38"/>
      <c r="M347" s="148"/>
      <c r="N347" s="148"/>
      <c r="R347" s="99"/>
    </row>
    <row r="348" spans="1:18" s="18" customFormat="1" ht="15" hidden="1" customHeight="1" x14ac:dyDescent="0.25">
      <c r="A348" s="40" t="s">
        <v>45</v>
      </c>
      <c r="B348" s="180" t="s">
        <v>42</v>
      </c>
      <c r="C348" s="180"/>
      <c r="D348" s="180"/>
      <c r="E348" s="180"/>
      <c r="F348" s="179"/>
      <c r="G348" s="179"/>
      <c r="H348" s="147"/>
      <c r="I348" s="147"/>
      <c r="J348" s="148"/>
      <c r="K348" s="148"/>
      <c r="L348" s="38"/>
      <c r="M348" s="148">
        <f>SUM(M349,M350,M351,M352,M353)</f>
        <v>0</v>
      </c>
      <c r="N348" s="148"/>
      <c r="R348" s="99"/>
    </row>
    <row r="349" spans="1:18" s="18" customFormat="1" ht="15" hidden="1" customHeight="1" x14ac:dyDescent="0.25">
      <c r="A349" s="41" t="s">
        <v>48</v>
      </c>
      <c r="B349" s="154"/>
      <c r="C349" s="154"/>
      <c r="D349" s="154"/>
      <c r="E349" s="154"/>
      <c r="F349" s="179"/>
      <c r="G349" s="179"/>
      <c r="H349" s="147"/>
      <c r="I349" s="147"/>
      <c r="J349" s="148"/>
      <c r="K349" s="148"/>
      <c r="L349" s="38"/>
      <c r="M349" s="148">
        <f>J349*L349</f>
        <v>0</v>
      </c>
      <c r="N349" s="148"/>
      <c r="R349" s="99"/>
    </row>
    <row r="350" spans="1:18" s="18" customFormat="1" ht="15" hidden="1" customHeight="1" x14ac:dyDescent="0.25">
      <c r="A350" s="41" t="s">
        <v>46</v>
      </c>
      <c r="B350" s="154"/>
      <c r="C350" s="154"/>
      <c r="D350" s="154"/>
      <c r="E350" s="154"/>
      <c r="F350" s="179"/>
      <c r="G350" s="179"/>
      <c r="H350" s="147"/>
      <c r="I350" s="147"/>
      <c r="J350" s="148"/>
      <c r="K350" s="148"/>
      <c r="L350" s="38"/>
      <c r="M350" s="148"/>
      <c r="N350" s="148"/>
      <c r="R350" s="99"/>
    </row>
    <row r="351" spans="1:18" s="18" customFormat="1" ht="15" hidden="1" customHeight="1" x14ac:dyDescent="0.25">
      <c r="A351" s="41"/>
      <c r="B351" s="154"/>
      <c r="C351" s="154"/>
      <c r="D351" s="154"/>
      <c r="E351" s="154"/>
      <c r="F351" s="179"/>
      <c r="G351" s="179"/>
      <c r="H351" s="147"/>
      <c r="I351" s="147"/>
      <c r="J351" s="148"/>
      <c r="K351" s="148"/>
      <c r="L351" s="38"/>
      <c r="M351" s="148"/>
      <c r="N351" s="148"/>
      <c r="R351" s="99"/>
    </row>
    <row r="352" spans="1:18" s="18" customFormat="1" ht="15" hidden="1" customHeight="1" x14ac:dyDescent="0.25">
      <c r="A352" s="41"/>
      <c r="B352" s="154"/>
      <c r="C352" s="154"/>
      <c r="D352" s="154"/>
      <c r="E352" s="154"/>
      <c r="F352" s="179"/>
      <c r="G352" s="179"/>
      <c r="H352" s="147"/>
      <c r="I352" s="147"/>
      <c r="J352" s="148"/>
      <c r="K352" s="148"/>
      <c r="L352" s="38"/>
      <c r="M352" s="148"/>
      <c r="N352" s="148"/>
      <c r="R352" s="99"/>
    </row>
    <row r="353" spans="1:18" s="18" customFormat="1" ht="15" hidden="1" customHeight="1" x14ac:dyDescent="0.25">
      <c r="A353" s="41"/>
      <c r="B353" s="154"/>
      <c r="C353" s="154"/>
      <c r="D353" s="154"/>
      <c r="E353" s="154"/>
      <c r="F353" s="179"/>
      <c r="G353" s="179"/>
      <c r="H353" s="147"/>
      <c r="I353" s="147"/>
      <c r="J353" s="148"/>
      <c r="K353" s="148"/>
      <c r="L353" s="38"/>
      <c r="M353" s="148"/>
      <c r="N353" s="148"/>
      <c r="R353" s="99"/>
    </row>
    <row r="354" spans="1:18" s="18" customFormat="1" ht="15" hidden="1" customHeight="1" x14ac:dyDescent="0.25">
      <c r="A354" s="40" t="s">
        <v>44</v>
      </c>
      <c r="B354" s="180" t="e">
        <f>'FORMAT KAK'!#REF!&amp;'FORMAT KAK'!#REF!</f>
        <v>#REF!</v>
      </c>
      <c r="C354" s="180"/>
      <c r="D354" s="180"/>
      <c r="E354" s="180"/>
      <c r="F354" s="179"/>
      <c r="G354" s="179"/>
      <c r="H354" s="147"/>
      <c r="I354" s="147"/>
      <c r="J354" s="148"/>
      <c r="K354" s="148"/>
      <c r="L354" s="38"/>
      <c r="M354" s="149">
        <f>SUM(M355,M361)</f>
        <v>0</v>
      </c>
      <c r="N354" s="149"/>
      <c r="R354" s="99"/>
    </row>
    <row r="355" spans="1:18" s="18" customFormat="1" ht="15" hidden="1" customHeight="1" x14ac:dyDescent="0.25">
      <c r="A355" s="40" t="s">
        <v>45</v>
      </c>
      <c r="B355" s="180" t="s">
        <v>43</v>
      </c>
      <c r="C355" s="180"/>
      <c r="D355" s="180"/>
      <c r="E355" s="180"/>
      <c r="F355" s="179"/>
      <c r="G355" s="179"/>
      <c r="H355" s="147"/>
      <c r="I355" s="147"/>
      <c r="J355" s="148"/>
      <c r="K355" s="148"/>
      <c r="L355" s="38"/>
      <c r="M355" s="148">
        <f>SUM(M356,M357,M358,M359,M360)</f>
        <v>0</v>
      </c>
      <c r="N355" s="148"/>
      <c r="R355" s="99"/>
    </row>
    <row r="356" spans="1:18" s="18" customFormat="1" ht="15" hidden="1" customHeight="1" x14ac:dyDescent="0.25">
      <c r="A356" s="41" t="s">
        <v>48</v>
      </c>
      <c r="B356" s="154"/>
      <c r="C356" s="154"/>
      <c r="D356" s="154"/>
      <c r="E356" s="154"/>
      <c r="F356" s="179"/>
      <c r="G356" s="179"/>
      <c r="H356" s="147"/>
      <c r="I356" s="147"/>
      <c r="J356" s="148"/>
      <c r="K356" s="148"/>
      <c r="L356" s="38"/>
      <c r="M356" s="148">
        <f>J356*L356</f>
        <v>0</v>
      </c>
      <c r="N356" s="148"/>
      <c r="R356" s="99"/>
    </row>
    <row r="357" spans="1:18" s="18" customFormat="1" ht="15" hidden="1" customHeight="1" x14ac:dyDescent="0.25">
      <c r="A357" s="41" t="s">
        <v>46</v>
      </c>
      <c r="B357" s="154"/>
      <c r="C357" s="154"/>
      <c r="D357" s="154"/>
      <c r="E357" s="154"/>
      <c r="F357" s="179"/>
      <c r="G357" s="179"/>
      <c r="H357" s="147"/>
      <c r="I357" s="147"/>
      <c r="J357" s="148"/>
      <c r="K357" s="148"/>
      <c r="L357" s="38"/>
      <c r="M357" s="148"/>
      <c r="N357" s="148"/>
      <c r="R357" s="99"/>
    </row>
    <row r="358" spans="1:18" s="18" customFormat="1" ht="15" hidden="1" customHeight="1" x14ac:dyDescent="0.25">
      <c r="A358" s="41"/>
      <c r="B358" s="154"/>
      <c r="C358" s="154"/>
      <c r="D358" s="154"/>
      <c r="E358" s="154"/>
      <c r="F358" s="179"/>
      <c r="G358" s="179"/>
      <c r="H358" s="147"/>
      <c r="I358" s="147"/>
      <c r="J358" s="148"/>
      <c r="K358" s="148"/>
      <c r="L358" s="38"/>
      <c r="M358" s="148"/>
      <c r="N358" s="148"/>
      <c r="R358" s="99"/>
    </row>
    <row r="359" spans="1:18" s="18" customFormat="1" ht="15" hidden="1" customHeight="1" x14ac:dyDescent="0.25">
      <c r="A359" s="41"/>
      <c r="B359" s="154"/>
      <c r="C359" s="154"/>
      <c r="D359" s="154"/>
      <c r="E359" s="154"/>
      <c r="F359" s="179"/>
      <c r="G359" s="179"/>
      <c r="H359" s="147"/>
      <c r="I359" s="147"/>
      <c r="J359" s="148"/>
      <c r="K359" s="148"/>
      <c r="L359" s="38"/>
      <c r="M359" s="148"/>
      <c r="N359" s="148"/>
      <c r="R359" s="99"/>
    </row>
    <row r="360" spans="1:18" s="18" customFormat="1" ht="15" hidden="1" customHeight="1" x14ac:dyDescent="0.25">
      <c r="A360" s="41"/>
      <c r="B360" s="154"/>
      <c r="C360" s="154"/>
      <c r="D360" s="154"/>
      <c r="E360" s="154"/>
      <c r="F360" s="179"/>
      <c r="G360" s="179"/>
      <c r="H360" s="147"/>
      <c r="I360" s="147"/>
      <c r="J360" s="148"/>
      <c r="K360" s="148"/>
      <c r="L360" s="38"/>
      <c r="M360" s="148"/>
      <c r="N360" s="148"/>
      <c r="R360" s="99"/>
    </row>
    <row r="361" spans="1:18" s="18" customFormat="1" ht="15" hidden="1" customHeight="1" x14ac:dyDescent="0.25">
      <c r="A361" s="40" t="s">
        <v>45</v>
      </c>
      <c r="B361" s="180" t="s">
        <v>42</v>
      </c>
      <c r="C361" s="180"/>
      <c r="D361" s="180"/>
      <c r="E361" s="180"/>
      <c r="F361" s="179"/>
      <c r="G361" s="179"/>
      <c r="H361" s="147"/>
      <c r="I361" s="147"/>
      <c r="J361" s="148"/>
      <c r="K361" s="148"/>
      <c r="L361" s="38"/>
      <c r="M361" s="148">
        <f>SUM(M362,M363,M364,M365,M366)</f>
        <v>0</v>
      </c>
      <c r="N361" s="148"/>
      <c r="R361" s="99"/>
    </row>
    <row r="362" spans="1:18" s="18" customFormat="1" ht="15" hidden="1" customHeight="1" x14ac:dyDescent="0.25">
      <c r="A362" s="41" t="s">
        <v>48</v>
      </c>
      <c r="B362" s="154"/>
      <c r="C362" s="154"/>
      <c r="D362" s="154"/>
      <c r="E362" s="154"/>
      <c r="F362" s="179"/>
      <c r="G362" s="179"/>
      <c r="H362" s="147"/>
      <c r="I362" s="147"/>
      <c r="J362" s="148"/>
      <c r="K362" s="148"/>
      <c r="L362" s="38"/>
      <c r="M362" s="148">
        <f>J362*L362</f>
        <v>0</v>
      </c>
      <c r="N362" s="148"/>
      <c r="R362" s="99"/>
    </row>
    <row r="363" spans="1:18" s="18" customFormat="1" ht="15" hidden="1" customHeight="1" x14ac:dyDescent="0.25">
      <c r="A363" s="41" t="s">
        <v>46</v>
      </c>
      <c r="B363" s="154"/>
      <c r="C363" s="154"/>
      <c r="D363" s="154"/>
      <c r="E363" s="154"/>
      <c r="F363" s="179"/>
      <c r="G363" s="179"/>
      <c r="H363" s="147"/>
      <c r="I363" s="147"/>
      <c r="J363" s="148"/>
      <c r="K363" s="148"/>
      <c r="L363" s="38"/>
      <c r="M363" s="148"/>
      <c r="N363" s="148"/>
      <c r="R363" s="99"/>
    </row>
    <row r="364" spans="1:18" s="18" customFormat="1" ht="15" hidden="1" customHeight="1" x14ac:dyDescent="0.25">
      <c r="A364" s="41"/>
      <c r="B364" s="154"/>
      <c r="C364" s="154"/>
      <c r="D364" s="154"/>
      <c r="E364" s="154"/>
      <c r="F364" s="179"/>
      <c r="G364" s="179"/>
      <c r="H364" s="147"/>
      <c r="I364" s="147"/>
      <c r="J364" s="148"/>
      <c r="K364" s="148"/>
      <c r="L364" s="38"/>
      <c r="M364" s="148"/>
      <c r="N364" s="148"/>
      <c r="R364" s="99"/>
    </row>
    <row r="365" spans="1:18" s="18" customFormat="1" ht="15" hidden="1" customHeight="1" x14ac:dyDescent="0.25">
      <c r="A365" s="41"/>
      <c r="B365" s="154"/>
      <c r="C365" s="154"/>
      <c r="D365" s="154"/>
      <c r="E365" s="154"/>
      <c r="F365" s="179"/>
      <c r="G365" s="179"/>
      <c r="H365" s="147"/>
      <c r="I365" s="147"/>
      <c r="J365" s="148"/>
      <c r="K365" s="148"/>
      <c r="L365" s="38"/>
      <c r="M365" s="148"/>
      <c r="N365" s="148"/>
      <c r="R365" s="99"/>
    </row>
    <row r="366" spans="1:18" s="18" customFormat="1" ht="15" hidden="1" customHeight="1" x14ac:dyDescent="0.25">
      <c r="A366" s="41"/>
      <c r="B366" s="154"/>
      <c r="C366" s="154"/>
      <c r="D366" s="154"/>
      <c r="E366" s="154"/>
      <c r="F366" s="179"/>
      <c r="G366" s="179"/>
      <c r="H366" s="147"/>
      <c r="I366" s="147"/>
      <c r="J366" s="148"/>
      <c r="K366" s="148"/>
      <c r="L366" s="38"/>
      <c r="M366" s="148"/>
      <c r="N366" s="148"/>
      <c r="R366" s="99"/>
    </row>
    <row r="367" spans="1:18" s="18" customFormat="1" x14ac:dyDescent="0.25">
      <c r="A367" s="181" t="s">
        <v>53</v>
      </c>
      <c r="B367" s="182"/>
      <c r="C367" s="182"/>
      <c r="D367" s="182"/>
      <c r="E367" s="182"/>
      <c r="F367" s="182"/>
      <c r="G367" s="182"/>
      <c r="H367" s="182"/>
      <c r="I367" s="182"/>
      <c r="J367" s="182"/>
      <c r="K367" s="182"/>
      <c r="L367" s="182"/>
      <c r="M367" s="149">
        <f>M20+M119+M128+M136+M193+M201+M209+M242+M279+M287+M320+M328</f>
        <v>29720800</v>
      </c>
      <c r="N367" s="149"/>
      <c r="P367" s="21"/>
      <c r="R367" s="99"/>
    </row>
    <row r="369" spans="2:16" x14ac:dyDescent="0.25">
      <c r="P369" s="52"/>
    </row>
    <row r="370" spans="2:16" x14ac:dyDescent="0.25">
      <c r="B370" s="53" t="str">
        <f>'FORMAT KAK'!B99:D99</f>
        <v>Penanggung Jawab Kegiatan</v>
      </c>
      <c r="L370" s="53" t="s">
        <v>32</v>
      </c>
      <c r="M370" s="8"/>
    </row>
    <row r="371" spans="2:16" x14ac:dyDescent="0.25">
      <c r="B371" s="8"/>
      <c r="L371" s="8"/>
      <c r="M371" s="8"/>
    </row>
    <row r="372" spans="2:16" x14ac:dyDescent="0.25">
      <c r="B372" s="8"/>
      <c r="L372" s="8"/>
      <c r="M372" s="8"/>
    </row>
    <row r="373" spans="2:16" x14ac:dyDescent="0.25">
      <c r="B373" s="8"/>
      <c r="L373" s="53"/>
      <c r="M373" s="53"/>
    </row>
    <row r="374" spans="2:16" x14ac:dyDescent="0.25">
      <c r="B374" s="54" t="str">
        <f>'FORMAT KAK'!B104:D104</f>
        <v>NAJIB KUSBANDONO, S.Sos</v>
      </c>
      <c r="L374" s="8" t="str">
        <f>'FORMAT KAK'!J104</f>
        <v>SAGIYO S.IP</v>
      </c>
      <c r="M374" s="8"/>
    </row>
    <row r="375" spans="2:16" x14ac:dyDescent="0.25">
      <c r="B375" s="8" t="str">
        <f>'FORMAT KAK'!B105:D105</f>
        <v>NIP. 19660604 198901 1 003</v>
      </c>
      <c r="L375" s="8" t="str">
        <f>'FORMAT KAK'!J105</f>
        <v>NIP. 19721007 199903 1 007</v>
      </c>
    </row>
  </sheetData>
  <mergeCells count="847">
    <mergeCell ref="M216:N216"/>
    <mergeCell ref="B124:E124"/>
    <mergeCell ref="B131:E131"/>
    <mergeCell ref="H135:I135"/>
    <mergeCell ref="M135:N135"/>
    <mergeCell ref="H162:I162"/>
    <mergeCell ref="H189:I189"/>
    <mergeCell ref="M189:N189"/>
    <mergeCell ref="H193:I193"/>
    <mergeCell ref="H200:I200"/>
    <mergeCell ref="M200:N200"/>
    <mergeCell ref="H209:I209"/>
    <mergeCell ref="B108:E108"/>
    <mergeCell ref="A112:E112"/>
    <mergeCell ref="B113:E113"/>
    <mergeCell ref="H114:I114"/>
    <mergeCell ref="M114:N114"/>
    <mergeCell ref="H118:I118"/>
    <mergeCell ref="M118:N118"/>
    <mergeCell ref="A123:E123"/>
    <mergeCell ref="H126:I126"/>
    <mergeCell ref="M126:N126"/>
    <mergeCell ref="M289:N289"/>
    <mergeCell ref="H290:I290"/>
    <mergeCell ref="M244:N244"/>
    <mergeCell ref="M247:N247"/>
    <mergeCell ref="M246:N246"/>
    <mergeCell ref="M245:N245"/>
    <mergeCell ref="H244:I244"/>
    <mergeCell ref="H247:I247"/>
    <mergeCell ref="H246:I246"/>
    <mergeCell ref="H245:I245"/>
    <mergeCell ref="M125:N125"/>
    <mergeCell ref="H129:I129"/>
    <mergeCell ref="M129:N129"/>
    <mergeCell ref="H130:I130"/>
    <mergeCell ref="M130:N130"/>
    <mergeCell ref="B243:E243"/>
    <mergeCell ref="H243:I243"/>
    <mergeCell ref="M243:N243"/>
    <mergeCell ref="B250:E250"/>
    <mergeCell ref="H196:I196"/>
    <mergeCell ref="M196:N196"/>
    <mergeCell ref="H197:I197"/>
    <mergeCell ref="M197:N197"/>
    <mergeCell ref="H198:I198"/>
    <mergeCell ref="M198:N198"/>
    <mergeCell ref="H199:I199"/>
    <mergeCell ref="M199:N199"/>
    <mergeCell ref="H183:I183"/>
    <mergeCell ref="M183:N183"/>
    <mergeCell ref="H184:I184"/>
    <mergeCell ref="M184:N184"/>
    <mergeCell ref="H185:I185"/>
    <mergeCell ref="M185:N185"/>
    <mergeCell ref="H186:I186"/>
    <mergeCell ref="H174:I174"/>
    <mergeCell ref="M174:N174"/>
    <mergeCell ref="H175:I175"/>
    <mergeCell ref="M175:N175"/>
    <mergeCell ref="H176:I176"/>
    <mergeCell ref="M176:N176"/>
    <mergeCell ref="H141:I141"/>
    <mergeCell ref="M141:N141"/>
    <mergeCell ref="H142:I142"/>
    <mergeCell ref="M142:N142"/>
    <mergeCell ref="M160:N160"/>
    <mergeCell ref="M169:N169"/>
    <mergeCell ref="M166:N166"/>
    <mergeCell ref="M164:N164"/>
    <mergeCell ref="M165:N165"/>
    <mergeCell ref="M162:N162"/>
    <mergeCell ref="M171:N171"/>
    <mergeCell ref="M172:N172"/>
    <mergeCell ref="M163:N163"/>
    <mergeCell ref="H150:I150"/>
    <mergeCell ref="M150:N150"/>
    <mergeCell ref="H115:I115"/>
    <mergeCell ref="M115:N115"/>
    <mergeCell ref="H116:I116"/>
    <mergeCell ref="M116:N116"/>
    <mergeCell ref="H117:I117"/>
    <mergeCell ref="M117:N117"/>
    <mergeCell ref="H106:I106"/>
    <mergeCell ref="M106:N106"/>
    <mergeCell ref="H107:I107"/>
    <mergeCell ref="M107:N107"/>
    <mergeCell ref="H108:I108"/>
    <mergeCell ref="M108:N108"/>
    <mergeCell ref="H109:I109"/>
    <mergeCell ref="M109:N109"/>
    <mergeCell ref="H110:I110"/>
    <mergeCell ref="M110:N110"/>
    <mergeCell ref="H111:I111"/>
    <mergeCell ref="M111:N111"/>
    <mergeCell ref="H112:I112"/>
    <mergeCell ref="M112:N112"/>
    <mergeCell ref="H113:I113"/>
    <mergeCell ref="M113:N113"/>
    <mergeCell ref="M97:N97"/>
    <mergeCell ref="H98:I98"/>
    <mergeCell ref="M98:N98"/>
    <mergeCell ref="H99:I99"/>
    <mergeCell ref="M99:N99"/>
    <mergeCell ref="H100:I100"/>
    <mergeCell ref="M100:N100"/>
    <mergeCell ref="H101:I101"/>
    <mergeCell ref="M101:N101"/>
    <mergeCell ref="M102:N102"/>
    <mergeCell ref="H103:I103"/>
    <mergeCell ref="M103:N103"/>
    <mergeCell ref="H104:I104"/>
    <mergeCell ref="M104:N104"/>
    <mergeCell ref="H105:I105"/>
    <mergeCell ref="M105:N105"/>
    <mergeCell ref="H88:I88"/>
    <mergeCell ref="M88:N88"/>
    <mergeCell ref="H89:I89"/>
    <mergeCell ref="M89:N89"/>
    <mergeCell ref="H90:I90"/>
    <mergeCell ref="M90:N90"/>
    <mergeCell ref="H91:I91"/>
    <mergeCell ref="M91:N91"/>
    <mergeCell ref="H92:I92"/>
    <mergeCell ref="M92:N92"/>
    <mergeCell ref="H93:I93"/>
    <mergeCell ref="M93:N93"/>
    <mergeCell ref="H94:I94"/>
    <mergeCell ref="M94:N94"/>
    <mergeCell ref="H95:I95"/>
    <mergeCell ref="M95:N95"/>
    <mergeCell ref="H97:I97"/>
    <mergeCell ref="M96:N96"/>
    <mergeCell ref="H79:I79"/>
    <mergeCell ref="M79:N79"/>
    <mergeCell ref="H80:I80"/>
    <mergeCell ref="M80:N80"/>
    <mergeCell ref="H81:I81"/>
    <mergeCell ref="M81:N81"/>
    <mergeCell ref="H82:I82"/>
    <mergeCell ref="M82:N82"/>
    <mergeCell ref="H84:I84"/>
    <mergeCell ref="M84:N84"/>
    <mergeCell ref="H85:I85"/>
    <mergeCell ref="M85:N85"/>
    <mergeCell ref="H86:I86"/>
    <mergeCell ref="M86:N86"/>
    <mergeCell ref="H87:I87"/>
    <mergeCell ref="M87:N87"/>
    <mergeCell ref="H64:I64"/>
    <mergeCell ref="M64:N64"/>
    <mergeCell ref="H65:I65"/>
    <mergeCell ref="M65:N65"/>
    <mergeCell ref="H66:I66"/>
    <mergeCell ref="M66:N66"/>
    <mergeCell ref="H76:I76"/>
    <mergeCell ref="M76:N76"/>
    <mergeCell ref="H73:I73"/>
    <mergeCell ref="M73:N73"/>
    <mergeCell ref="H74:I74"/>
    <mergeCell ref="M74:N74"/>
    <mergeCell ref="H47:I47"/>
    <mergeCell ref="M47:N47"/>
    <mergeCell ref="H48:I48"/>
    <mergeCell ref="M52:N52"/>
    <mergeCell ref="H53:I53"/>
    <mergeCell ref="H77:I77"/>
    <mergeCell ref="M77:N77"/>
    <mergeCell ref="H55:I55"/>
    <mergeCell ref="M55:N55"/>
    <mergeCell ref="H56:I56"/>
    <mergeCell ref="M56:N56"/>
    <mergeCell ref="H57:I57"/>
    <mergeCell ref="M57:N57"/>
    <mergeCell ref="H58:I58"/>
    <mergeCell ref="M58:N58"/>
    <mergeCell ref="H59:I59"/>
    <mergeCell ref="M59:N59"/>
    <mergeCell ref="H60:I60"/>
    <mergeCell ref="M60:N60"/>
    <mergeCell ref="H61:I61"/>
    <mergeCell ref="M61:N61"/>
    <mergeCell ref="H62:I62"/>
    <mergeCell ref="M62:N62"/>
    <mergeCell ref="H63:I63"/>
    <mergeCell ref="H42:I42"/>
    <mergeCell ref="M42:N42"/>
    <mergeCell ref="H43:I43"/>
    <mergeCell ref="M43:N43"/>
    <mergeCell ref="H44:I44"/>
    <mergeCell ref="M44:N44"/>
    <mergeCell ref="H45:I45"/>
    <mergeCell ref="M45:N45"/>
    <mergeCell ref="H46:I46"/>
    <mergeCell ref="M46:N46"/>
    <mergeCell ref="M328:N328"/>
    <mergeCell ref="B329:E329"/>
    <mergeCell ref="H329:I329"/>
    <mergeCell ref="M329:N329"/>
    <mergeCell ref="H330:I330"/>
    <mergeCell ref="M330:N330"/>
    <mergeCell ref="A320:E320"/>
    <mergeCell ref="M320:N320"/>
    <mergeCell ref="H324:I324"/>
    <mergeCell ref="M324:N324"/>
    <mergeCell ref="H325:I325"/>
    <mergeCell ref="M325:N325"/>
    <mergeCell ref="H326:I326"/>
    <mergeCell ref="M326:N326"/>
    <mergeCell ref="H322:I322"/>
    <mergeCell ref="M322:N322"/>
    <mergeCell ref="H323:I323"/>
    <mergeCell ref="M323:N323"/>
    <mergeCell ref="B321:E321"/>
    <mergeCell ref="H321:I321"/>
    <mergeCell ref="M321:N321"/>
    <mergeCell ref="M317:N317"/>
    <mergeCell ref="H318:I318"/>
    <mergeCell ref="M318:N318"/>
    <mergeCell ref="A287:E287"/>
    <mergeCell ref="M287:N287"/>
    <mergeCell ref="H307:I307"/>
    <mergeCell ref="H310:I310"/>
    <mergeCell ref="H313:I313"/>
    <mergeCell ref="M313:N313"/>
    <mergeCell ref="H314:I314"/>
    <mergeCell ref="M314:N314"/>
    <mergeCell ref="H315:I315"/>
    <mergeCell ref="M315:N315"/>
    <mergeCell ref="H312:I312"/>
    <mergeCell ref="M312:N312"/>
    <mergeCell ref="H311:I311"/>
    <mergeCell ref="M311:N311"/>
    <mergeCell ref="H308:I308"/>
    <mergeCell ref="M308:N308"/>
    <mergeCell ref="H309:I309"/>
    <mergeCell ref="M309:N309"/>
    <mergeCell ref="M310:N310"/>
    <mergeCell ref="H300:I300"/>
    <mergeCell ref="B288:E288"/>
    <mergeCell ref="M307:N307"/>
    <mergeCell ref="H298:I298"/>
    <mergeCell ref="M298:N298"/>
    <mergeCell ref="H299:I299"/>
    <mergeCell ref="M299:N299"/>
    <mergeCell ref="H296:I296"/>
    <mergeCell ref="M296:N296"/>
    <mergeCell ref="H297:I297"/>
    <mergeCell ref="M297:N297"/>
    <mergeCell ref="H306:I306"/>
    <mergeCell ref="M300:N300"/>
    <mergeCell ref="H301:I301"/>
    <mergeCell ref="M301:N301"/>
    <mergeCell ref="H302:I302"/>
    <mergeCell ref="M302:N302"/>
    <mergeCell ref="H303:I303"/>
    <mergeCell ref="M303:N303"/>
    <mergeCell ref="H304:I304"/>
    <mergeCell ref="M304:N304"/>
    <mergeCell ref="H305:I305"/>
    <mergeCell ref="M305:N305"/>
    <mergeCell ref="M306:N306"/>
    <mergeCell ref="M290:N290"/>
    <mergeCell ref="H291:I291"/>
    <mergeCell ref="M291:N291"/>
    <mergeCell ref="H292:I292"/>
    <mergeCell ref="M292:N292"/>
    <mergeCell ref="H293:I293"/>
    <mergeCell ref="M293:N293"/>
    <mergeCell ref="H295:I295"/>
    <mergeCell ref="M295:N295"/>
    <mergeCell ref="M279:N279"/>
    <mergeCell ref="H288:I288"/>
    <mergeCell ref="M288:N288"/>
    <mergeCell ref="B280:E280"/>
    <mergeCell ref="H280:I280"/>
    <mergeCell ref="M280:N280"/>
    <mergeCell ref="H281:I281"/>
    <mergeCell ref="M281:N281"/>
    <mergeCell ref="H282:I282"/>
    <mergeCell ref="M282:N282"/>
    <mergeCell ref="H283:I283"/>
    <mergeCell ref="M283:N283"/>
    <mergeCell ref="H284:I284"/>
    <mergeCell ref="M284:N284"/>
    <mergeCell ref="H285:I285"/>
    <mergeCell ref="M285:N285"/>
    <mergeCell ref="M275:N275"/>
    <mergeCell ref="H276:I276"/>
    <mergeCell ref="M276:N276"/>
    <mergeCell ref="H272:I272"/>
    <mergeCell ref="M272:N272"/>
    <mergeCell ref="H273:I273"/>
    <mergeCell ref="M273:N273"/>
    <mergeCell ref="H274:I274"/>
    <mergeCell ref="M274:N274"/>
    <mergeCell ref="M258:N258"/>
    <mergeCell ref="H267:I267"/>
    <mergeCell ref="M267:N267"/>
    <mergeCell ref="H268:I268"/>
    <mergeCell ref="M268:N268"/>
    <mergeCell ref="H269:I269"/>
    <mergeCell ref="M269:N269"/>
    <mergeCell ref="M270:N270"/>
    <mergeCell ref="M271:N271"/>
    <mergeCell ref="H260:I260"/>
    <mergeCell ref="M260:N260"/>
    <mergeCell ref="H261:I261"/>
    <mergeCell ref="M261:N261"/>
    <mergeCell ref="H262:I262"/>
    <mergeCell ref="M262:N262"/>
    <mergeCell ref="H263:I263"/>
    <mergeCell ref="M263:N263"/>
    <mergeCell ref="H264:I264"/>
    <mergeCell ref="M264:N264"/>
    <mergeCell ref="M265:N265"/>
    <mergeCell ref="M266:N266"/>
    <mergeCell ref="H270:I270"/>
    <mergeCell ref="H271:I271"/>
    <mergeCell ref="M257:N257"/>
    <mergeCell ref="H251:I251"/>
    <mergeCell ref="M251:N251"/>
    <mergeCell ref="H252:I252"/>
    <mergeCell ref="M252:N252"/>
    <mergeCell ref="H253:I253"/>
    <mergeCell ref="M253:N253"/>
    <mergeCell ref="H254:I254"/>
    <mergeCell ref="M254:N254"/>
    <mergeCell ref="J364:K364"/>
    <mergeCell ref="J365:K365"/>
    <mergeCell ref="J360:K360"/>
    <mergeCell ref="B24:E24"/>
    <mergeCell ref="M356:N356"/>
    <mergeCell ref="M357:N357"/>
    <mergeCell ref="M363:N363"/>
    <mergeCell ref="M358:N358"/>
    <mergeCell ref="M359:N359"/>
    <mergeCell ref="M360:N360"/>
    <mergeCell ref="M361:N361"/>
    <mergeCell ref="M362:N362"/>
    <mergeCell ref="J361:K361"/>
    <mergeCell ref="J362:K362"/>
    <mergeCell ref="B360:E360"/>
    <mergeCell ref="B362:E362"/>
    <mergeCell ref="H361:I361"/>
    <mergeCell ref="H362:I362"/>
    <mergeCell ref="H351:I351"/>
    <mergeCell ref="B356:E356"/>
    <mergeCell ref="B357:E357"/>
    <mergeCell ref="B358:E358"/>
    <mergeCell ref="H139:I139"/>
    <mergeCell ref="F352:G352"/>
    <mergeCell ref="F351:G351"/>
    <mergeCell ref="B355:E355"/>
    <mergeCell ref="B354:E354"/>
    <mergeCell ref="F354:G354"/>
    <mergeCell ref="J354:K354"/>
    <mergeCell ref="H353:I353"/>
    <mergeCell ref="H352:I352"/>
    <mergeCell ref="H201:I201"/>
    <mergeCell ref="A242:E242"/>
    <mergeCell ref="H257:I257"/>
    <mergeCell ref="H275:I275"/>
    <mergeCell ref="A279:E279"/>
    <mergeCell ref="H317:I317"/>
    <mergeCell ref="A328:E328"/>
    <mergeCell ref="B295:E295"/>
    <mergeCell ref="H289:I289"/>
    <mergeCell ref="H216:I216"/>
    <mergeCell ref="M25:N25"/>
    <mergeCell ref="M26:N26"/>
    <mergeCell ref="M354:N354"/>
    <mergeCell ref="M355:N355"/>
    <mergeCell ref="M23:N23"/>
    <mergeCell ref="H192:I192"/>
    <mergeCell ref="M24:N24"/>
    <mergeCell ref="H29:I29"/>
    <mergeCell ref="H138:I138"/>
    <mergeCell ref="M201:N201"/>
    <mergeCell ref="M242:N242"/>
    <mergeCell ref="H120:I120"/>
    <mergeCell ref="H121:I121"/>
    <mergeCell ref="M192:N192"/>
    <mergeCell ref="H146:I146"/>
    <mergeCell ref="H147:I147"/>
    <mergeCell ref="H148:I148"/>
    <mergeCell ref="M148:N148"/>
    <mergeCell ref="M153:N153"/>
    <mergeCell ref="H154:I154"/>
    <mergeCell ref="A367:L367"/>
    <mergeCell ref="M367:N367"/>
    <mergeCell ref="B366:E366"/>
    <mergeCell ref="B365:E365"/>
    <mergeCell ref="B364:E364"/>
    <mergeCell ref="B363:E363"/>
    <mergeCell ref="B361:E361"/>
    <mergeCell ref="F360:G360"/>
    <mergeCell ref="F361:G361"/>
    <mergeCell ref="F362:G362"/>
    <mergeCell ref="F363:G363"/>
    <mergeCell ref="F364:G364"/>
    <mergeCell ref="F365:G365"/>
    <mergeCell ref="F366:G366"/>
    <mergeCell ref="H366:I366"/>
    <mergeCell ref="H363:I363"/>
    <mergeCell ref="H364:I364"/>
    <mergeCell ref="H365:I365"/>
    <mergeCell ref="J366:K366"/>
    <mergeCell ref="M366:N366"/>
    <mergeCell ref="M365:N365"/>
    <mergeCell ref="M364:N364"/>
    <mergeCell ref="J363:K363"/>
    <mergeCell ref="H360:I360"/>
    <mergeCell ref="J353:K353"/>
    <mergeCell ref="J352:K352"/>
    <mergeCell ref="J351:K351"/>
    <mergeCell ref="M350:N350"/>
    <mergeCell ref="M349:N349"/>
    <mergeCell ref="M348:N348"/>
    <mergeCell ref="M353:N353"/>
    <mergeCell ref="M352:N352"/>
    <mergeCell ref="M351:N351"/>
    <mergeCell ref="B359:E359"/>
    <mergeCell ref="F355:G355"/>
    <mergeCell ref="F356:G356"/>
    <mergeCell ref="F357:G357"/>
    <mergeCell ref="F358:G358"/>
    <mergeCell ref="F359:G359"/>
    <mergeCell ref="J355:K355"/>
    <mergeCell ref="H355:I355"/>
    <mergeCell ref="H356:I356"/>
    <mergeCell ref="H357:I357"/>
    <mergeCell ref="H358:I358"/>
    <mergeCell ref="H359:I359"/>
    <mergeCell ref="J356:K356"/>
    <mergeCell ref="J357:K357"/>
    <mergeCell ref="J359:K359"/>
    <mergeCell ref="J358:K358"/>
    <mergeCell ref="H354:I354"/>
    <mergeCell ref="F344:G344"/>
    <mergeCell ref="F343:G343"/>
    <mergeCell ref="B341:E341"/>
    <mergeCell ref="F348:G348"/>
    <mergeCell ref="M347:N347"/>
    <mergeCell ref="M346:N346"/>
    <mergeCell ref="M344:N344"/>
    <mergeCell ref="M345:N345"/>
    <mergeCell ref="M343:N343"/>
    <mergeCell ref="M342:N342"/>
    <mergeCell ref="J341:K341"/>
    <mergeCell ref="J347:K347"/>
    <mergeCell ref="J346:K346"/>
    <mergeCell ref="J345:K345"/>
    <mergeCell ref="B351:E351"/>
    <mergeCell ref="B352:E352"/>
    <mergeCell ref="J350:K350"/>
    <mergeCell ref="J349:K349"/>
    <mergeCell ref="J348:K348"/>
    <mergeCell ref="H344:I344"/>
    <mergeCell ref="H343:I343"/>
    <mergeCell ref="H342:I342"/>
    <mergeCell ref="H341:I341"/>
    <mergeCell ref="B353:E353"/>
    <mergeCell ref="F353:G353"/>
    <mergeCell ref="M335:N335"/>
    <mergeCell ref="J344:K344"/>
    <mergeCell ref="J343:K343"/>
    <mergeCell ref="J342:K342"/>
    <mergeCell ref="F342:G342"/>
    <mergeCell ref="F341:G341"/>
    <mergeCell ref="H347:I347"/>
    <mergeCell ref="H346:I346"/>
    <mergeCell ref="H345:I345"/>
    <mergeCell ref="B343:E343"/>
    <mergeCell ref="B344:E344"/>
    <mergeCell ref="B345:E345"/>
    <mergeCell ref="B346:E346"/>
    <mergeCell ref="M341:N341"/>
    <mergeCell ref="B348:E348"/>
    <mergeCell ref="B349:E349"/>
    <mergeCell ref="B350:E350"/>
    <mergeCell ref="F350:G350"/>
    <mergeCell ref="F349:G349"/>
    <mergeCell ref="H350:I350"/>
    <mergeCell ref="H349:I349"/>
    <mergeCell ref="H348:I348"/>
    <mergeCell ref="B347:E347"/>
    <mergeCell ref="F347:G347"/>
    <mergeCell ref="F346:G346"/>
    <mergeCell ref="F345:G345"/>
    <mergeCell ref="B342:E342"/>
    <mergeCell ref="F335:G335"/>
    <mergeCell ref="M334:N334"/>
    <mergeCell ref="M333:N333"/>
    <mergeCell ref="M332:N332"/>
    <mergeCell ref="H337:I337"/>
    <mergeCell ref="H336:I336"/>
    <mergeCell ref="M337:N337"/>
    <mergeCell ref="M336:N336"/>
    <mergeCell ref="B335:E335"/>
    <mergeCell ref="H335:I335"/>
    <mergeCell ref="M340:N340"/>
    <mergeCell ref="M339:N339"/>
    <mergeCell ref="M338:N338"/>
    <mergeCell ref="J334:K334"/>
    <mergeCell ref="J333:K333"/>
    <mergeCell ref="J332:K332"/>
    <mergeCell ref="B334:E334"/>
    <mergeCell ref="M331:N331"/>
    <mergeCell ref="B336:E336"/>
    <mergeCell ref="B337:E337"/>
    <mergeCell ref="B338:E338"/>
    <mergeCell ref="B340:E340"/>
    <mergeCell ref="B339:E339"/>
    <mergeCell ref="F340:G340"/>
    <mergeCell ref="F339:G339"/>
    <mergeCell ref="F338:G338"/>
    <mergeCell ref="F337:G337"/>
    <mergeCell ref="F336:G336"/>
    <mergeCell ref="J340:K340"/>
    <mergeCell ref="J339:K339"/>
    <mergeCell ref="J338:K338"/>
    <mergeCell ref="J337:K337"/>
    <mergeCell ref="J335:K335"/>
    <mergeCell ref="J336:K336"/>
    <mergeCell ref="H340:I340"/>
    <mergeCell ref="H339:I339"/>
    <mergeCell ref="H338:I338"/>
    <mergeCell ref="B332:E332"/>
    <mergeCell ref="B333:E333"/>
    <mergeCell ref="B331:E331"/>
    <mergeCell ref="F331:G331"/>
    <mergeCell ref="H334:I334"/>
    <mergeCell ref="H333:I333"/>
    <mergeCell ref="H332:I332"/>
    <mergeCell ref="H208:I208"/>
    <mergeCell ref="F334:G334"/>
    <mergeCell ref="F333:G333"/>
    <mergeCell ref="H331:I331"/>
    <mergeCell ref="J331:K331"/>
    <mergeCell ref="F332:G332"/>
    <mergeCell ref="H258:I258"/>
    <mergeCell ref="H223:I223"/>
    <mergeCell ref="H210:I210"/>
    <mergeCell ref="H212:I212"/>
    <mergeCell ref="H226:I226"/>
    <mergeCell ref="H215:I215"/>
    <mergeCell ref="H228:I228"/>
    <mergeCell ref="H239:I239"/>
    <mergeCell ref="A20:E20"/>
    <mergeCell ref="H24:I24"/>
    <mergeCell ref="H23:I23"/>
    <mergeCell ref="H157:I157"/>
    <mergeCell ref="A17:E19"/>
    <mergeCell ref="H119:I119"/>
    <mergeCell ref="H158:I158"/>
    <mergeCell ref="H160:I160"/>
    <mergeCell ref="H169:I169"/>
    <mergeCell ref="H166:I166"/>
    <mergeCell ref="H164:I164"/>
    <mergeCell ref="H165:I165"/>
    <mergeCell ref="H163:I163"/>
    <mergeCell ref="H171:I171"/>
    <mergeCell ref="H172:I172"/>
    <mergeCell ref="H155:I155"/>
    <mergeCell ref="H156:I156"/>
    <mergeCell ref="B21:E21"/>
    <mergeCell ref="H49:I49"/>
    <mergeCell ref="M49:N49"/>
    <mergeCell ref="H50:I50"/>
    <mergeCell ref="M50:N50"/>
    <mergeCell ref="M48:N48"/>
    <mergeCell ref="H51:I51"/>
    <mergeCell ref="M51:N51"/>
    <mergeCell ref="H52:I52"/>
    <mergeCell ref="H136:I136"/>
    <mergeCell ref="M158:N158"/>
    <mergeCell ref="M159:N159"/>
    <mergeCell ref="H151:I151"/>
    <mergeCell ref="M151:N151"/>
    <mergeCell ref="H152:I152"/>
    <mergeCell ref="M152:N152"/>
    <mergeCell ref="H123:I123"/>
    <mergeCell ref="M53:N53"/>
    <mergeCell ref="H54:I54"/>
    <mergeCell ref="M54:N54"/>
    <mergeCell ref="M63:N63"/>
    <mergeCell ref="H30:I30"/>
    <mergeCell ref="M35:N35"/>
    <mergeCell ref="H32:I32"/>
    <mergeCell ref="H33:I33"/>
    <mergeCell ref="M34:N34"/>
    <mergeCell ref="M39:N39"/>
    <mergeCell ref="H38:I38"/>
    <mergeCell ref="M38:N38"/>
    <mergeCell ref="H37:I37"/>
    <mergeCell ref="M37:N37"/>
    <mergeCell ref="B2:L2"/>
    <mergeCell ref="B3:L3"/>
    <mergeCell ref="B6:L6"/>
    <mergeCell ref="K10:L10"/>
    <mergeCell ref="B12:L12"/>
    <mergeCell ref="B13:F13"/>
    <mergeCell ref="G13:J13"/>
    <mergeCell ref="K13:L13"/>
    <mergeCell ref="B14:F14"/>
    <mergeCell ref="G14:J14"/>
    <mergeCell ref="K14:L14"/>
    <mergeCell ref="B7:F7"/>
    <mergeCell ref="G7:J7"/>
    <mergeCell ref="K7:L7"/>
    <mergeCell ref="B8:F8"/>
    <mergeCell ref="G8:J8"/>
    <mergeCell ref="A4:A5"/>
    <mergeCell ref="B4:F4"/>
    <mergeCell ref="G4:J4"/>
    <mergeCell ref="K4:L4"/>
    <mergeCell ref="B5:F5"/>
    <mergeCell ref="G5:J5"/>
    <mergeCell ref="K5:L5"/>
    <mergeCell ref="B15:L15"/>
    <mergeCell ref="H17:I19"/>
    <mergeCell ref="J17:K19"/>
    <mergeCell ref="L17:L19"/>
    <mergeCell ref="F17:G19"/>
    <mergeCell ref="A13:A14"/>
    <mergeCell ref="A10:A11"/>
    <mergeCell ref="B11:F11"/>
    <mergeCell ref="K8:L8"/>
    <mergeCell ref="G11:J11"/>
    <mergeCell ref="K11:L11"/>
    <mergeCell ref="B9:L9"/>
    <mergeCell ref="B10:F10"/>
    <mergeCell ref="G10:J10"/>
    <mergeCell ref="A7:A8"/>
    <mergeCell ref="F20:G20"/>
    <mergeCell ref="H20:I20"/>
    <mergeCell ref="J20:K20"/>
    <mergeCell ref="M120:N120"/>
    <mergeCell ref="M121:N121"/>
    <mergeCell ref="H132:I132"/>
    <mergeCell ref="H159:I159"/>
    <mergeCell ref="M145:N145"/>
    <mergeCell ref="M146:N146"/>
    <mergeCell ref="M147:N147"/>
    <mergeCell ref="M143:N143"/>
    <mergeCell ref="M144:N144"/>
    <mergeCell ref="H145:I145"/>
    <mergeCell ref="H149:I149"/>
    <mergeCell ref="M149:N149"/>
    <mergeCell ref="H128:I128"/>
    <mergeCell ref="M128:N128"/>
    <mergeCell ref="H143:I143"/>
    <mergeCell ref="M154:N154"/>
    <mergeCell ref="M155:N155"/>
    <mergeCell ref="M156:N156"/>
    <mergeCell ref="M157:N157"/>
    <mergeCell ref="M140:N140"/>
    <mergeCell ref="H27:I27"/>
    <mergeCell ref="M212:N212"/>
    <mergeCell ref="H213:I213"/>
    <mergeCell ref="M213:N213"/>
    <mergeCell ref="H214:I214"/>
    <mergeCell ref="M214:N214"/>
    <mergeCell ref="M215:N215"/>
    <mergeCell ref="M17:N19"/>
    <mergeCell ref="M20:N20"/>
    <mergeCell ref="M27:N27"/>
    <mergeCell ref="H28:I28"/>
    <mergeCell ref="M29:N29"/>
    <mergeCell ref="M31:N31"/>
    <mergeCell ref="M32:N32"/>
    <mergeCell ref="M33:N33"/>
    <mergeCell ref="M119:N119"/>
    <mergeCell ref="M208:N208"/>
    <mergeCell ref="H21:I21"/>
    <mergeCell ref="M21:N21"/>
    <mergeCell ref="H22:I22"/>
    <mergeCell ref="M22:N22"/>
    <mergeCell ref="M28:N28"/>
    <mergeCell ref="H122:I122"/>
    <mergeCell ref="M226:N226"/>
    <mergeCell ref="H227:I227"/>
    <mergeCell ref="M227:N227"/>
    <mergeCell ref="M217:N217"/>
    <mergeCell ref="H218:I218"/>
    <mergeCell ref="M218:N218"/>
    <mergeCell ref="H224:I224"/>
    <mergeCell ref="M224:N224"/>
    <mergeCell ref="H225:I225"/>
    <mergeCell ref="M225:N225"/>
    <mergeCell ref="M223:N223"/>
    <mergeCell ref="H221:I221"/>
    <mergeCell ref="M221:N221"/>
    <mergeCell ref="H222:I222"/>
    <mergeCell ref="M222:N222"/>
    <mergeCell ref="H219:I219"/>
    <mergeCell ref="M219:N219"/>
    <mergeCell ref="H220:I220"/>
    <mergeCell ref="M220:N220"/>
    <mergeCell ref="H217:I217"/>
    <mergeCell ref="B120:E120"/>
    <mergeCell ref="M40:N40"/>
    <mergeCell ref="M41:N41"/>
    <mergeCell ref="H41:I41"/>
    <mergeCell ref="M67:N67"/>
    <mergeCell ref="H25:I25"/>
    <mergeCell ref="H26:I26"/>
    <mergeCell ref="H31:I31"/>
    <mergeCell ref="M36:N36"/>
    <mergeCell ref="H36:I36"/>
    <mergeCell ref="M69:N69"/>
    <mergeCell ref="M68:N68"/>
    <mergeCell ref="H69:I69"/>
    <mergeCell ref="H68:I68"/>
    <mergeCell ref="M70:N70"/>
    <mergeCell ref="H70:I70"/>
    <mergeCell ref="H34:I34"/>
    <mergeCell ref="H35:I35"/>
    <mergeCell ref="H39:I39"/>
    <mergeCell ref="H40:I40"/>
    <mergeCell ref="B56:E56"/>
    <mergeCell ref="B60:E60"/>
    <mergeCell ref="M72:N72"/>
    <mergeCell ref="M30:N30"/>
    <mergeCell ref="M122:N122"/>
    <mergeCell ref="H137:I137"/>
    <mergeCell ref="M137:N137"/>
    <mergeCell ref="M138:N138"/>
    <mergeCell ref="M127:N127"/>
    <mergeCell ref="H144:I144"/>
    <mergeCell ref="H140:I140"/>
    <mergeCell ref="M132:N132"/>
    <mergeCell ref="H133:I133"/>
    <mergeCell ref="M133:N133"/>
    <mergeCell ref="H134:I134"/>
    <mergeCell ref="H127:I127"/>
    <mergeCell ref="H131:I131"/>
    <mergeCell ref="M131:N131"/>
    <mergeCell ref="M134:N134"/>
    <mergeCell ref="M123:N123"/>
    <mergeCell ref="H124:I124"/>
    <mergeCell ref="M124:N124"/>
    <mergeCell ref="H125:I125"/>
    <mergeCell ref="H170:I170"/>
    <mergeCell ref="M170:N170"/>
    <mergeCell ref="H173:I173"/>
    <mergeCell ref="M173:N173"/>
    <mergeCell ref="H161:I161"/>
    <mergeCell ref="M161:N161"/>
    <mergeCell ref="M136:N136"/>
    <mergeCell ref="H153:I153"/>
    <mergeCell ref="H167:I167"/>
    <mergeCell ref="M167:N167"/>
    <mergeCell ref="H168:I168"/>
    <mergeCell ref="M168:N168"/>
    <mergeCell ref="M139:N139"/>
    <mergeCell ref="H177:I177"/>
    <mergeCell ref="M177:N177"/>
    <mergeCell ref="H178:I178"/>
    <mergeCell ref="M178:N178"/>
    <mergeCell ref="H179:I179"/>
    <mergeCell ref="M179:N179"/>
    <mergeCell ref="H180:I180"/>
    <mergeCell ref="M180:N180"/>
    <mergeCell ref="H181:I181"/>
    <mergeCell ref="M181:N181"/>
    <mergeCell ref="H182:I182"/>
    <mergeCell ref="M182:N182"/>
    <mergeCell ref="H207:I207"/>
    <mergeCell ref="M207:N207"/>
    <mergeCell ref="M202:N202"/>
    <mergeCell ref="M203:N203"/>
    <mergeCell ref="H204:I204"/>
    <mergeCell ref="M204:N204"/>
    <mergeCell ref="M205:N205"/>
    <mergeCell ref="M206:N206"/>
    <mergeCell ref="M186:N186"/>
    <mergeCell ref="H187:I187"/>
    <mergeCell ref="M187:N187"/>
    <mergeCell ref="H188:I188"/>
    <mergeCell ref="M188:N188"/>
    <mergeCell ref="H190:I190"/>
    <mergeCell ref="M190:N190"/>
    <mergeCell ref="H191:I191"/>
    <mergeCell ref="M191:N191"/>
    <mergeCell ref="M210:N210"/>
    <mergeCell ref="H211:I211"/>
    <mergeCell ref="M211:N211"/>
    <mergeCell ref="H205:I205"/>
    <mergeCell ref="H206:I206"/>
    <mergeCell ref="H202:I202"/>
    <mergeCell ref="H203:I203"/>
    <mergeCell ref="M193:N193"/>
    <mergeCell ref="H194:I194"/>
    <mergeCell ref="M194:N194"/>
    <mergeCell ref="H195:I195"/>
    <mergeCell ref="M195:N195"/>
    <mergeCell ref="M209:N209"/>
    <mergeCell ref="H256:I256"/>
    <mergeCell ref="M256:N256"/>
    <mergeCell ref="M228:N228"/>
    <mergeCell ref="H229:I229"/>
    <mergeCell ref="M229:N229"/>
    <mergeCell ref="H230:I230"/>
    <mergeCell ref="M230:N230"/>
    <mergeCell ref="H231:I231"/>
    <mergeCell ref="M231:N231"/>
    <mergeCell ref="H232:I232"/>
    <mergeCell ref="M232:N232"/>
    <mergeCell ref="H248:I248"/>
    <mergeCell ref="M75:N75"/>
    <mergeCell ref="M78:N78"/>
    <mergeCell ref="M83:N83"/>
    <mergeCell ref="M239:N239"/>
    <mergeCell ref="H240:I240"/>
    <mergeCell ref="M240:N240"/>
    <mergeCell ref="H265:I265"/>
    <mergeCell ref="H266:I266"/>
    <mergeCell ref="H233:I233"/>
    <mergeCell ref="M233:N233"/>
    <mergeCell ref="H234:I234"/>
    <mergeCell ref="M234:N234"/>
    <mergeCell ref="H235:I235"/>
    <mergeCell ref="M235:N235"/>
    <mergeCell ref="H236:I236"/>
    <mergeCell ref="M236:N236"/>
    <mergeCell ref="H237:I237"/>
    <mergeCell ref="M237:N237"/>
    <mergeCell ref="M248:N248"/>
    <mergeCell ref="M250:N250"/>
    <mergeCell ref="H259:I259"/>
    <mergeCell ref="M259:N259"/>
    <mergeCell ref="H255:I255"/>
    <mergeCell ref="M255:N255"/>
    <mergeCell ref="B94:E94"/>
    <mergeCell ref="B98:E98"/>
    <mergeCell ref="B104:E104"/>
    <mergeCell ref="B65:E65"/>
    <mergeCell ref="B68:E68"/>
    <mergeCell ref="B72:E72"/>
    <mergeCell ref="H75:I75"/>
    <mergeCell ref="H78:I78"/>
    <mergeCell ref="H83:I83"/>
    <mergeCell ref="H72:I72"/>
    <mergeCell ref="H96:I96"/>
    <mergeCell ref="H102:I102"/>
  </mergeCells>
  <pageMargins left="0.70866141732283472" right="0.70866141732283472" top="0.74803149606299213" bottom="0.74803149606299213" header="0.31496062992125984" footer="0.31496062992125984"/>
  <pageSetup paperSize="5" scale="90" orientation="landscape" r:id="rId1"/>
  <rowBreaks count="1" manualBreakCount="1">
    <brk id="107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5" t="s">
        <v>114</v>
      </c>
    </row>
    <row r="3" spans="1:2" ht="15.75" x14ac:dyDescent="0.25">
      <c r="A3" s="2" t="s">
        <v>73</v>
      </c>
      <c r="B3" s="2" t="s">
        <v>74</v>
      </c>
    </row>
    <row r="4" spans="1:2" ht="15.75" x14ac:dyDescent="0.25">
      <c r="A4" s="3" t="s">
        <v>75</v>
      </c>
      <c r="B4" s="3" t="s">
        <v>76</v>
      </c>
    </row>
    <row r="5" spans="1:2" ht="15.75" x14ac:dyDescent="0.25">
      <c r="A5" s="3" t="s">
        <v>1</v>
      </c>
      <c r="B5" s="3" t="s">
        <v>77</v>
      </c>
    </row>
    <row r="6" spans="1:2" ht="31.5" x14ac:dyDescent="0.25">
      <c r="A6" s="3" t="s">
        <v>66</v>
      </c>
      <c r="B6" s="3" t="s">
        <v>94</v>
      </c>
    </row>
    <row r="7" spans="1:2" ht="15.75" x14ac:dyDescent="0.25">
      <c r="A7" s="3" t="s">
        <v>2</v>
      </c>
      <c r="B7" s="3" t="s">
        <v>78</v>
      </c>
    </row>
    <row r="8" spans="1:2" ht="15.75" x14ac:dyDescent="0.25">
      <c r="A8" s="3" t="s">
        <v>3</v>
      </c>
      <c r="B8" s="3" t="s">
        <v>79</v>
      </c>
    </row>
    <row r="9" spans="1:2" ht="15.75" x14ac:dyDescent="0.25">
      <c r="A9" s="3" t="s">
        <v>80</v>
      </c>
      <c r="B9" s="3" t="s">
        <v>95</v>
      </c>
    </row>
    <row r="10" spans="1:2" ht="15.75" x14ac:dyDescent="0.25">
      <c r="A10" s="3" t="s">
        <v>5</v>
      </c>
      <c r="B10" s="3" t="s">
        <v>81</v>
      </c>
    </row>
    <row r="11" spans="1:2" ht="15.75" x14ac:dyDescent="0.25">
      <c r="A11" s="3" t="s">
        <v>6</v>
      </c>
      <c r="B11" s="3" t="s">
        <v>96</v>
      </c>
    </row>
    <row r="12" spans="1:2" ht="15.75" x14ac:dyDescent="0.25">
      <c r="A12" s="3" t="s">
        <v>82</v>
      </c>
      <c r="B12" s="3" t="s">
        <v>83</v>
      </c>
    </row>
    <row r="13" spans="1:2" ht="47.25" x14ac:dyDescent="0.25">
      <c r="A13" s="3" t="s">
        <v>84</v>
      </c>
      <c r="B13" s="3" t="s">
        <v>85</v>
      </c>
    </row>
    <row r="14" spans="1:2" ht="31.5" x14ac:dyDescent="0.25">
      <c r="A14" s="3" t="s">
        <v>86</v>
      </c>
      <c r="B14" s="3" t="s">
        <v>97</v>
      </c>
    </row>
    <row r="15" spans="1:2" ht="15.75" x14ac:dyDescent="0.25">
      <c r="A15" s="3" t="s">
        <v>98</v>
      </c>
      <c r="B15" s="3"/>
    </row>
    <row r="16" spans="1:2" ht="31.5" x14ac:dyDescent="0.25">
      <c r="A16" s="4" t="s">
        <v>99</v>
      </c>
      <c r="B16" s="3" t="s">
        <v>101</v>
      </c>
    </row>
    <row r="17" spans="1:3" ht="31.5" x14ac:dyDescent="0.25">
      <c r="A17" s="4" t="s">
        <v>102</v>
      </c>
      <c r="B17" s="3" t="s">
        <v>103</v>
      </c>
    </row>
    <row r="18" spans="1:3" ht="31.5" x14ac:dyDescent="0.25">
      <c r="A18" s="3" t="s">
        <v>87</v>
      </c>
      <c r="B18" s="3" t="s">
        <v>88</v>
      </c>
    </row>
    <row r="19" spans="1:3" ht="31.5" x14ac:dyDescent="0.25">
      <c r="A19" s="3" t="s">
        <v>89</v>
      </c>
      <c r="B19" s="3" t="s">
        <v>90</v>
      </c>
    </row>
    <row r="20" spans="1:3" ht="63" x14ac:dyDescent="0.25">
      <c r="A20" s="3" t="s">
        <v>91</v>
      </c>
      <c r="B20" s="3" t="s">
        <v>104</v>
      </c>
    </row>
    <row r="21" spans="1:3" ht="31.5" x14ac:dyDescent="0.25">
      <c r="A21" s="3"/>
      <c r="B21" s="3" t="s">
        <v>105</v>
      </c>
    </row>
    <row r="22" spans="1:3" ht="31.5" x14ac:dyDescent="0.25">
      <c r="A22" s="3"/>
      <c r="B22" s="3" t="s">
        <v>106</v>
      </c>
    </row>
    <row r="23" spans="1:3" ht="31.5" x14ac:dyDescent="0.25">
      <c r="A23" s="3" t="s">
        <v>56</v>
      </c>
      <c r="B23" s="3" t="s">
        <v>107</v>
      </c>
    </row>
    <row r="24" spans="1:3" ht="31.5" x14ac:dyDescent="0.25">
      <c r="A24" s="3" t="s">
        <v>92</v>
      </c>
      <c r="B24" s="3" t="s">
        <v>112</v>
      </c>
    </row>
    <row r="25" spans="1:3" ht="31.5" x14ac:dyDescent="0.25">
      <c r="A25" s="3" t="s">
        <v>93</v>
      </c>
      <c r="B25" s="3" t="s">
        <v>113</v>
      </c>
    </row>
    <row r="26" spans="1:3" ht="15.75" x14ac:dyDescent="0.25">
      <c r="A26" s="3" t="s">
        <v>108</v>
      </c>
      <c r="B26" s="3" t="s">
        <v>111</v>
      </c>
    </row>
    <row r="27" spans="1:3" ht="31.5" x14ac:dyDescent="0.25">
      <c r="A27" s="3" t="s">
        <v>109</v>
      </c>
      <c r="B27" s="3" t="s">
        <v>110</v>
      </c>
    </row>
    <row r="29" spans="1:3" x14ac:dyDescent="0.25">
      <c r="A29" s="5" t="s">
        <v>130</v>
      </c>
    </row>
    <row r="30" spans="1:3" ht="15.75" x14ac:dyDescent="0.25">
      <c r="A30" s="6"/>
    </row>
    <row r="31" spans="1:3" ht="15.75" x14ac:dyDescent="0.25">
      <c r="A31" s="3" t="s">
        <v>115</v>
      </c>
      <c r="B31" s="3" t="s">
        <v>34</v>
      </c>
      <c r="C31" s="3" t="s">
        <v>117</v>
      </c>
    </row>
    <row r="32" spans="1:3" ht="15.75" x14ac:dyDescent="0.25">
      <c r="A32" s="3" t="s">
        <v>116</v>
      </c>
      <c r="B32" s="3" t="s">
        <v>119</v>
      </c>
      <c r="C32" s="3" t="s">
        <v>120</v>
      </c>
    </row>
    <row r="33" spans="1:3" ht="15.75" x14ac:dyDescent="0.25">
      <c r="A33" s="3" t="s">
        <v>118</v>
      </c>
      <c r="B33" s="3" t="s">
        <v>122</v>
      </c>
      <c r="C33" s="3" t="s">
        <v>123</v>
      </c>
    </row>
    <row r="34" spans="1:3" ht="31.5" x14ac:dyDescent="0.25">
      <c r="A34" s="3" t="s">
        <v>121</v>
      </c>
      <c r="B34" s="3" t="s">
        <v>125</v>
      </c>
      <c r="C34" s="3" t="s">
        <v>126</v>
      </c>
    </row>
    <row r="35" spans="1:3" ht="31.5" x14ac:dyDescent="0.25">
      <c r="A35" s="3" t="s">
        <v>124</v>
      </c>
      <c r="B35" s="3" t="s">
        <v>37</v>
      </c>
      <c r="C35" s="3" t="s">
        <v>128</v>
      </c>
    </row>
    <row r="36" spans="1:3" ht="31.5" x14ac:dyDescent="0.25">
      <c r="A36" s="3" t="s">
        <v>127</v>
      </c>
      <c r="B36" s="3" t="s">
        <v>36</v>
      </c>
      <c r="C36" s="3" t="s">
        <v>129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FORMAT KAK</vt:lpstr>
      <vt:lpstr>RAB</vt:lpstr>
      <vt:lpstr>Petunjuk Pengisian</vt:lpstr>
      <vt:lpstr>'FORMAT KAK'!Print_Area</vt:lpstr>
      <vt:lpstr>RAB!Print_Area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2023-01-09T04:12:36Z</cp:lastPrinted>
  <dcterms:created xsi:type="dcterms:W3CDTF">2022-07-26T06:46:12Z</dcterms:created>
  <dcterms:modified xsi:type="dcterms:W3CDTF">2023-07-03T23:11:44Z</dcterms:modified>
</cp:coreProperties>
</file>