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showObjects="none"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ERENCANAAN 2023\KAKA PANDANARUM 2024\"/>
    </mc:Choice>
  </mc:AlternateContent>
  <xr:revisionPtr revIDLastSave="0" documentId="13_ncr:1_{88CB83F8-65A8-414A-BB0D-42BE0A6FA513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FORMAT KAK" sheetId="1" r:id="rId1"/>
    <sheet name="RAB" sheetId="2" r:id="rId2"/>
    <sheet name="Petunjuk Pengisian" sheetId="3" r:id="rId3"/>
  </sheets>
  <definedNames>
    <definedName name="_xlnm.Print_Area" localSheetId="0">'FORMAT KAK'!$A$1:$M$114</definedName>
  </definedNames>
  <calcPr calcId="191029"/>
</workbook>
</file>

<file path=xl/calcChain.xml><?xml version="1.0" encoding="utf-8"?>
<calcChain xmlns="http://schemas.openxmlformats.org/spreadsheetml/2006/main">
  <c r="M21" i="2" l="1"/>
  <c r="M177" i="2"/>
  <c r="M176" i="2" s="1"/>
  <c r="M174" i="2"/>
  <c r="M173" i="2" s="1"/>
  <c r="M171" i="2"/>
  <c r="M170" i="2" s="1"/>
  <c r="M168" i="2"/>
  <c r="M167" i="2" s="1"/>
  <c r="M164" i="2"/>
  <c r="M163" i="2" s="1"/>
  <c r="M161" i="2"/>
  <c r="M160" i="2" s="1"/>
  <c r="M158" i="2"/>
  <c r="M157" i="2" s="1"/>
  <c r="M155" i="2"/>
  <c r="M154" i="2" s="1"/>
  <c r="M151" i="2"/>
  <c r="M150" i="2" s="1"/>
  <c r="M148" i="2"/>
  <c r="M147" i="2" s="1"/>
  <c r="M145" i="2"/>
  <c r="M144" i="2" s="1"/>
  <c r="M142" i="2"/>
  <c r="M141" i="2" s="1"/>
  <c r="M138" i="2"/>
  <c r="M137" i="2" s="1"/>
  <c r="M135" i="2"/>
  <c r="M134" i="2" s="1"/>
  <c r="M132" i="2"/>
  <c r="M131" i="2" s="1"/>
  <c r="M129" i="2"/>
  <c r="M128" i="2" s="1"/>
  <c r="M125" i="2"/>
  <c r="M124" i="2" s="1"/>
  <c r="M122" i="2"/>
  <c r="M121" i="2" s="1"/>
  <c r="M119" i="2"/>
  <c r="M118" i="2" s="1"/>
  <c r="M116" i="2"/>
  <c r="M115" i="2" s="1"/>
  <c r="M112" i="2"/>
  <c r="M111" i="2" s="1"/>
  <c r="M109" i="2"/>
  <c r="M108" i="2" s="1"/>
  <c r="M106" i="2"/>
  <c r="M105" i="2" s="1"/>
  <c r="M103" i="2"/>
  <c r="M102" i="2" s="1"/>
  <c r="M99" i="2"/>
  <c r="M98" i="2" s="1"/>
  <c r="M96" i="2"/>
  <c r="M95" i="2" s="1"/>
  <c r="M93" i="2"/>
  <c r="M92" i="2" s="1"/>
  <c r="M90" i="2"/>
  <c r="M89" i="2" s="1"/>
  <c r="M86" i="2"/>
  <c r="M85" i="2" s="1"/>
  <c r="M83" i="2"/>
  <c r="M82" i="2" s="1"/>
  <c r="M80" i="2"/>
  <c r="M79" i="2" s="1"/>
  <c r="M77" i="2"/>
  <c r="M76" i="2" s="1"/>
  <c r="M73" i="2"/>
  <c r="M72" i="2" s="1"/>
  <c r="M70" i="2"/>
  <c r="M69" i="2" s="1"/>
  <c r="M67" i="2"/>
  <c r="M66" i="2" s="1"/>
  <c r="M64" i="2"/>
  <c r="M63" i="2" s="1"/>
  <c r="M56" i="2"/>
  <c r="M55" i="2" s="1"/>
  <c r="M53" i="2"/>
  <c r="M52" i="2" s="1"/>
  <c r="M50" i="2"/>
  <c r="M49" i="2" s="1"/>
  <c r="M47" i="2"/>
  <c r="M46" i="2" s="1"/>
  <c r="M43" i="2"/>
  <c r="M42" i="2" s="1"/>
  <c r="M40" i="2"/>
  <c r="M39" i="2" s="1"/>
  <c r="M37" i="2"/>
  <c r="M36" i="2" s="1"/>
  <c r="M34" i="2"/>
  <c r="M33" i="2" s="1"/>
  <c r="M30" i="2"/>
  <c r="M29" i="2" s="1"/>
  <c r="M166" i="2" l="1"/>
  <c r="M153" i="2"/>
  <c r="M140" i="2"/>
  <c r="M114" i="2"/>
  <c r="M101" i="2"/>
  <c r="M127" i="2"/>
  <c r="M75" i="2"/>
  <c r="M88" i="2"/>
  <c r="M58" i="2"/>
  <c r="M45" i="2"/>
  <c r="M32" i="2"/>
  <c r="A166" i="2"/>
  <c r="A153" i="2"/>
  <c r="A140" i="2"/>
  <c r="A127" i="2"/>
  <c r="A114" i="2"/>
  <c r="M24" i="2"/>
  <c r="M23" i="2" s="1"/>
  <c r="M27" i="2"/>
  <c r="M26" i="2" s="1"/>
  <c r="L223" i="2"/>
  <c r="L222" i="2"/>
  <c r="M20" i="2" l="1"/>
  <c r="M19" i="2" s="1"/>
  <c r="A89" i="1"/>
  <c r="L88" i="1" s="1"/>
  <c r="L103" i="1" s="1"/>
  <c r="A81" i="1"/>
  <c r="J80" i="1" s="1"/>
  <c r="J103" i="1" s="1"/>
  <c r="A93" i="1"/>
  <c r="M92" i="1" s="1"/>
  <c r="M103" i="1" s="1"/>
  <c r="A85" i="1"/>
  <c r="K84" i="1" s="1"/>
  <c r="K103" i="1" s="1"/>
  <c r="A73" i="1"/>
  <c r="A77" i="1"/>
  <c r="I76" i="1" s="1"/>
  <c r="I103" i="1" s="1"/>
  <c r="M214" i="2" l="1"/>
  <c r="A101" i="2"/>
  <c r="H72" i="1" l="1"/>
  <c r="H103" i="1" s="1"/>
  <c r="A58" i="2" l="1"/>
  <c r="M185" i="2"/>
  <c r="A88" i="2"/>
  <c r="A65" i="1" l="1"/>
  <c r="F64" i="1" s="1"/>
  <c r="A69" i="1"/>
  <c r="G68" i="1" s="1"/>
  <c r="A75" i="2"/>
  <c r="A19" i="2"/>
  <c r="B5" i="2"/>
  <c r="F103" i="1" l="1"/>
  <c r="G103" i="1"/>
  <c r="M60" i="2"/>
  <c r="M59" i="2"/>
  <c r="A61" i="1" l="1"/>
  <c r="E60" i="1" s="1"/>
  <c r="E103" i="1" s="1"/>
  <c r="B223" i="2"/>
  <c r="B222" i="2"/>
  <c r="B217" i="2"/>
  <c r="K4" i="2"/>
  <c r="G4" i="2"/>
  <c r="B4" i="2"/>
  <c r="K13" i="2" l="1"/>
  <c r="G13" i="2"/>
  <c r="B13" i="2"/>
  <c r="B11" i="2"/>
  <c r="K10" i="2"/>
  <c r="G10" i="2"/>
  <c r="B10" i="2"/>
  <c r="B8" i="2"/>
  <c r="K7" i="2"/>
  <c r="G7" i="2"/>
  <c r="B7" i="2"/>
  <c r="M209" i="2" l="1"/>
  <c r="M208" i="2" s="1"/>
  <c r="M203" i="2"/>
  <c r="M202" i="2" s="1"/>
  <c r="M190" i="2"/>
  <c r="M189" i="2" s="1"/>
  <c r="M196" i="2"/>
  <c r="M195" i="2" s="1"/>
  <c r="A57" i="1" l="1"/>
  <c r="D56" i="1" s="1"/>
  <c r="D103" i="1" s="1"/>
  <c r="M201" i="2"/>
  <c r="A102" i="1" s="1"/>
  <c r="M188" i="2"/>
  <c r="A98" i="1" s="1"/>
  <c r="A53" i="1"/>
  <c r="B201" i="2"/>
  <c r="B188" i="2"/>
  <c r="A45" i="2"/>
  <c r="A32" i="2"/>
  <c r="C52" i="1" l="1"/>
  <c r="C103" i="1" s="1"/>
  <c r="B105" i="1"/>
  <c r="A49" i="1"/>
  <c r="B2" i="2"/>
  <c r="B1" i="2"/>
  <c r="B48" i="1" l="1"/>
  <c r="B103" i="1" s="1"/>
  <c r="N103" i="1" s="1"/>
  <c r="B14" i="2"/>
</calcChain>
</file>

<file path=xl/sharedStrings.xml><?xml version="1.0" encoding="utf-8"?>
<sst xmlns="http://schemas.openxmlformats.org/spreadsheetml/2006/main" count="504" uniqueCount="181">
  <si>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</si>
  <si>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</si>
  <si>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</si>
  <si>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</si>
  <si>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</si>
  <si>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</si>
  <si>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</si>
  <si>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</si>
  <si>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</si>
  <si>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</si>
  <si>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</si>
  <si>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</si>
  <si>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</si>
  <si>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</si>
  <si>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</si>
  <si>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</si>
  <si>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</si>
  <si>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</si>
  <si>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</si>
  <si>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</si>
  <si>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</si>
  <si>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</si>
  <si>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</si>
  <si>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</si>
  <si>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</si>
  <si>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</si>
  <si>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</si>
  <si>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</si>
  <si>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</si>
  <si>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</si>
  <si>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</si>
  <si>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</si>
  <si>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</si>
  <si>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</si>
  <si>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</si>
  <si>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</si>
  <si>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</si>
  <si>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</si>
  <si>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</si>
  <si>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</si>
  <si>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Tahap I</t>
  </si>
  <si>
    <t>Komponen II</t>
  </si>
  <si>
    <t>Komponen I</t>
  </si>
  <si>
    <t>xxx</t>
  </si>
  <si>
    <t>xxx.x</t>
  </si>
  <si>
    <t>dst</t>
  </si>
  <si>
    <t>Tahap II</t>
  </si>
  <si>
    <t>xxx.x.x</t>
  </si>
  <si>
    <t>Tahap III</t>
  </si>
  <si>
    <t>Tahap IV</t>
  </si>
  <si>
    <t>Tahap IX</t>
  </si>
  <si>
    <t>Tahap X</t>
  </si>
  <si>
    <t>TOTAL</t>
  </si>
  <si>
    <t>Penanggung Jawab Kegiatan</t>
  </si>
  <si>
    <t>- Nama Tahap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</si>
  <si>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</si>
  <si>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</si>
  <si>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</si>
  <si>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</si>
  <si>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</si>
  <si>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</si>
  <si>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</si>
  <si>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</si>
  <si>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</si>
  <si>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</si>
  <si>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M I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</si>
  <si>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</si>
  <si>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</si>
  <si>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</si>
  <si>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</si>
  <si>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</si>
  <si>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</si>
  <si>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</si>
  <si>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</si>
  <si>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</si>
  <si>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</si>
  <si>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</si>
  <si>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</si>
  <si>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</si>
  <si>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</si>
  <si>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</si>
  <si>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</si>
  <si>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</si>
  <si>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</si>
  <si>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</si>
  <si>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</si>
  <si>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</si>
  <si>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</si>
  <si>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</si>
  <si>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</si>
  <si>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</si>
  <si>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</si>
  <si>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</si>
  <si>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</si>
  <si>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</si>
  <si>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</si>
  <si>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</si>
  <si>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</si>
  <si>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</si>
  <si>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</si>
  <si>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</si>
  <si>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</si>
  <si>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</si>
  <si>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</si>
  <si>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</si>
  <si>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</si>
  <si>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</si>
  <si>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</si>
  <si>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</si>
  <si>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</si>
  <si>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</si>
  <si>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</si>
  <si>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</si>
  <si>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</si>
  <si>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</si>
  <si>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</si>
  <si>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</si>
  <si>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</si>
  <si>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</si>
  <si>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</si>
  <si>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</si>
  <si>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</si>
  <si>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</si>
  <si>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</si>
  <si>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</si>
  <si>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</si>
  <si>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</si>
  <si>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</si>
  <si>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</si>
  <si>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</si>
  <si>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</si>
  <si>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</si>
  <si>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Jasa Pihak ketiga</t>
  </si>
  <si>
    <t>1 Pkt</t>
  </si>
  <si>
    <t>Tahap V</t>
  </si>
  <si>
    <t>Pembantu PPTK</t>
  </si>
  <si>
    <t>2 bln</t>
  </si>
  <si>
    <t>Tahap VI</t>
  </si>
  <si>
    <t xml:space="preserve">M I </t>
  </si>
  <si>
    <t>Tahap VII</t>
  </si>
  <si>
    <t>5. Permendagri Nomor 86 Tahun 2017 tentang Tata Cara Perencanaan, Pengendalian dan Evaluasi</t>
  </si>
  <si>
    <t>angka</t>
  </si>
  <si>
    <t>85,50</t>
  </si>
  <si>
    <t>Persentase Penunjang Urusan Pemerintahan Daerah Kabupaten / Kota yang terlaksana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</si>
  <si>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</si>
  <si>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</si>
  <si>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12 Bulan</t>
  </si>
  <si>
    <t>Program Penunjang Urusan Pemerintahan Daerah</t>
  </si>
  <si>
    <t>Tahap VIII</t>
  </si>
  <si>
    <t>Tahap XI</t>
  </si>
  <si>
    <t>Tahap XII</t>
  </si>
  <si>
    <t xml:space="preserve">Penyediaan Jasa Penunjang Urusan </t>
  </si>
  <si>
    <t xml:space="preserve">Persentase Penyediaan Jasa Penunjang </t>
  </si>
  <si>
    <t>Penyediaan Jasa Pelayanan Umum Kantor</t>
  </si>
  <si>
    <t>Laporan</t>
  </si>
  <si>
    <t>Jumlah   Laporan   Penyediaan   Jasa Pelayanan  Umum Kantor yang Disediakan</t>
  </si>
  <si>
    <t>- Belanja Jasa Tenaga Administrasi dan Tenaga Kebersihan</t>
  </si>
  <si>
    <t>Komponen I  Belanja Jasa Tenaga Administrasi</t>
  </si>
  <si>
    <t>Honorarium Jasa Tenaga Administrasi</t>
  </si>
  <si>
    <t>Komponen III Belanja Iuran Jaminan/Asuransi</t>
  </si>
  <si>
    <t>Iuran Askes THL</t>
  </si>
  <si>
    <t>Komponen IV Belanja Iuran Jaminan Kecelakaan Kerja Bagi Non ASN</t>
  </si>
  <si>
    <t>JKK THL</t>
  </si>
  <si>
    <t>Komponen V Belanja Iuran Jaminan Kematian bagi Non ASN</t>
  </si>
  <si>
    <t>JKM THL</t>
  </si>
  <si>
    <t>OH</t>
  </si>
  <si>
    <t>Orang/bulan</t>
  </si>
  <si>
    <t>orang/bulan</t>
  </si>
  <si>
    <t>Nilai IKM Kecamatan</t>
  </si>
  <si>
    <t>IKM = 85,19</t>
  </si>
  <si>
    <t>Aparatur di Kecamatan Pandanarum</t>
  </si>
  <si>
    <t>Kecamatan Pandanarum</t>
  </si>
  <si>
    <t>Komponen II Belanja Iuran Jaminan/Asuransi</t>
  </si>
  <si>
    <t>Komponen III Belanja Iuran Jaminan Kecelakaan Kerja Bagi Non ASN</t>
  </si>
  <si>
    <t>Komponen IV Belanja Iuran Jaminan Kematian bagi Non ASN</t>
  </si>
  <si>
    <t>Membayarkan Jasa Tenaga Administrasi</t>
  </si>
  <si>
    <t>SAGIYO S.IP</t>
  </si>
  <si>
    <t>NIP. 19721007 199903 1 007</t>
  </si>
  <si>
    <t>NAJIB KUSBANDONO, S.Sos</t>
  </si>
  <si>
    <t>NIP. 19660604 198901 1 003</t>
  </si>
  <si>
    <t>3 orang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</si>
</sst>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26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22" fillId="0" borderId="0"/>
  </cellStyleXfs>
  <cellXfs count="194">
    <xf numFmtId="0" fontId="0" fillId="0" borderId="0" xfId="0"/>
    <xf numFmtId="0" fontId="0" fillId="0" borderId="1" xfId="0" applyBorder="1"/>
    <xf numFmtId="0" fontId="10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11" fillId="0" borderId="0" xfId="0" applyFont="1"/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10" fillId="0" borderId="0" xfId="0" applyFont="1"/>
    <xf numFmtId="166" fontId="0" fillId="0" borderId="0" xfId="0" applyNumberFormat="1"/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4" fillId="0" borderId="0" xfId="0" applyFont="1" applyAlignment="1">
      <alignment horizontal="center"/>
    </xf>
    <xf numFmtId="0" fontId="0" fillId="0" borderId="1" xfId="0" quotePrefix="1" applyBorder="1"/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quotePrefix="1" applyFont="1" applyBorder="1" applyAlignment="1">
      <alignment vertical="center" wrapText="1"/>
    </xf>
    <xf numFmtId="0" fontId="0" fillId="0" borderId="0" xfId="0" quotePrefix="1"/>
    <xf numFmtId="0" fontId="15" fillId="0" borderId="0" xfId="0" applyFont="1" applyAlignment="1">
      <alignment vertical="center" wrapText="1"/>
    </xf>
    <xf numFmtId="0" fontId="17" fillId="0" borderId="0" xfId="0" applyFont="1"/>
    <xf numFmtId="0" fontId="0" fillId="0" borderId="0" xfId="0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9" fillId="0" borderId="0" xfId="0" applyFont="1" applyAlignment="1">
      <alignment horizontal="center"/>
    </xf>
    <xf numFmtId="0" fontId="19" fillId="0" borderId="0" xfId="0" quotePrefix="1" applyFont="1" applyAlignment="1">
      <alignment horizontal="center"/>
    </xf>
    <xf numFmtId="0" fontId="8" fillId="0" borderId="0" xfId="0" applyFont="1"/>
    <xf numFmtId="0" fontId="19" fillId="0" borderId="0" xfId="0" quotePrefix="1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6" fillId="0" borderId="1" xfId="0" applyFont="1" applyBorder="1"/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21" fillId="0" borderId="0" xfId="0" applyFont="1"/>
    <xf numFmtId="0" fontId="18" fillId="0" borderId="0" xfId="0" applyFont="1"/>
    <xf numFmtId="0" fontId="24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169" fontId="23" fillId="0" borderId="1" xfId="3" applyNumberFormat="1" applyFont="1" applyBorder="1" applyAlignment="1">
      <alignment horizontal="right" vertical="top" shrinkToFit="1"/>
    </xf>
    <xf numFmtId="165" fontId="6" fillId="0" borderId="1" xfId="1" applyFont="1" applyBorder="1" applyAlignment="1">
      <alignment vertical="center"/>
    </xf>
    <xf numFmtId="165" fontId="0" fillId="4" borderId="7" xfId="1" quotePrefix="1" applyFont="1" applyFill="1" applyBorder="1" applyAlignment="1">
      <alignment vertical="center"/>
    </xf>
    <xf numFmtId="165" fontId="0" fillId="3" borderId="6" xfId="0" quotePrefix="1" applyNumberFormat="1" applyFill="1" applyBorder="1" applyAlignment="1">
      <alignment vertical="center"/>
    </xf>
    <xf numFmtId="165" fontId="0" fillId="0" borderId="6" xfId="0" applyNumberFormat="1" applyBorder="1" applyAlignment="1">
      <alignment vertical="center"/>
    </xf>
    <xf numFmtId="165" fontId="0" fillId="0" borderId="5" xfId="0" applyNumberFormat="1" applyBorder="1" applyAlignment="1">
      <alignment vertical="center"/>
    </xf>
    <xf numFmtId="165" fontId="0" fillId="3" borderId="5" xfId="0" quotePrefix="1" applyNumberFormat="1" applyFill="1" applyBorder="1" applyAlignment="1">
      <alignment vertical="center"/>
    </xf>
    <xf numFmtId="165" fontId="13" fillId="0" borderId="7" xfId="0" applyNumberFormat="1" applyFont="1" applyBorder="1" applyAlignment="1">
      <alignment horizontal="center"/>
    </xf>
    <xf numFmtId="165" fontId="0" fillId="0" borderId="7" xfId="0" quotePrefix="1" applyNumberFormat="1" applyBorder="1" applyAlignment="1">
      <alignment vertical="center"/>
    </xf>
    <xf numFmtId="165" fontId="0" fillId="3" borderId="7" xfId="0" quotePrefix="1" applyNumberFormat="1" applyFill="1" applyBorder="1" applyAlignment="1">
      <alignment vertical="center"/>
    </xf>
    <xf numFmtId="165" fontId="0" fillId="2" borderId="7" xfId="0" quotePrefix="1" applyNumberFormat="1" applyFill="1" applyBorder="1" applyAlignment="1">
      <alignment vertical="center"/>
    </xf>
    <xf numFmtId="165" fontId="13" fillId="2" borderId="1" xfId="1" applyFont="1" applyFill="1" applyBorder="1"/>
    <xf numFmtId="165" fontId="10" fillId="0" borderId="1" xfId="0" applyNumberFormat="1" applyFont="1" applyBorder="1"/>
    <xf numFmtId="0" fontId="4" fillId="0" borderId="3" xfId="0" applyFont="1" applyBorder="1" applyAlignment="1">
      <alignment horizontal="center" vertical="center"/>
    </xf>
    <xf numFmtId="165" fontId="6" fillId="0" borderId="2" xfId="1" applyFont="1" applyBorder="1" applyAlignment="1">
      <alignment horizontal="center" vertical="center"/>
    </xf>
    <xf numFmtId="165" fontId="6" fillId="0" borderId="4" xfId="1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3" fillId="0" borderId="3" xfId="3" applyFont="1" applyBorder="1" applyAlignment="1">
      <alignment horizontal="left" vertical="top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66" fontId="6" fillId="0" borderId="1" xfId="1" applyNumberFormat="1" applyFont="1" applyBorder="1" applyAlignment="1">
      <alignment horizontal="center" vertical="center"/>
    </xf>
    <xf numFmtId="166" fontId="6" fillId="0" borderId="2" xfId="1" applyNumberFormat="1" applyFont="1" applyBorder="1" applyAlignment="1">
      <alignment horizontal="center" vertical="center"/>
    </xf>
    <xf numFmtId="166" fontId="6" fillId="0" borderId="4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66" fontId="10" fillId="0" borderId="2" xfId="1" applyNumberFormat="1" applyFont="1" applyBorder="1" applyAlignment="1">
      <alignment horizontal="center" vertical="center"/>
    </xf>
    <xf numFmtId="166" fontId="10" fillId="0" borderId="4" xfId="1" applyNumberFormat="1" applyFont="1" applyBorder="1" applyAlignment="1">
      <alignment horizontal="center" vertical="center"/>
    </xf>
    <xf numFmtId="168" fontId="23" fillId="0" borderId="3" xfId="3" applyNumberFormat="1" applyFont="1" applyBorder="1" applyAlignment="1">
      <alignment horizontal="left" vertical="top" shrinkToFi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8" fontId="23" fillId="0" borderId="8" xfId="3" applyNumberFormat="1" applyFont="1" applyBorder="1" applyAlignment="1">
      <alignment vertical="top" shrinkToFit="1"/>
    </xf>
    <xf numFmtId="0" fontId="23" fillId="0" borderId="8" xfId="3" applyFont="1" applyBorder="1" applyAlignment="1">
      <alignment horizontal="left" vertical="top"/>
    </xf>
    <xf numFmtId="169" fontId="23" fillId="0" borderId="8" xfId="3" applyNumberFormat="1" applyFont="1" applyBorder="1" applyAlignment="1">
      <alignment horizontal="right" vertical="top" shrinkToFit="1"/>
    </xf>
    <xf numFmtId="0" fontId="9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3" fillId="5" borderId="5" xfId="0" applyFont="1" applyFill="1" applyBorder="1" applyAlignment="1">
      <alignment horizontal="center"/>
    </xf>
    <xf numFmtId="0" fontId="13" fillId="5" borderId="7" xfId="0" applyFont="1" applyFill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165" fontId="13" fillId="0" borderId="5" xfId="0" applyNumberFormat="1" applyFont="1" applyBorder="1" applyAlignment="1">
      <alignment horizontal="center"/>
    </xf>
    <xf numFmtId="165" fontId="13" fillId="0" borderId="7" xfId="0" applyNumberFormat="1" applyFont="1" applyBorder="1" applyAlignment="1">
      <alignment horizontal="center"/>
    </xf>
    <xf numFmtId="165" fontId="13" fillId="0" borderId="5" xfId="2" applyNumberFormat="1" applyFont="1" applyFill="1" applyBorder="1" applyAlignment="1">
      <alignment horizontal="center"/>
    </xf>
    <xf numFmtId="165" fontId="13" fillId="0" borderId="7" xfId="2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3" fillId="4" borderId="5" xfId="0" applyFont="1" applyFill="1" applyBorder="1" applyAlignment="1">
      <alignment horizontal="center"/>
    </xf>
    <xf numFmtId="0" fontId="13" fillId="4" borderId="7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9" fontId="5" fillId="0" borderId="1" xfId="0" applyNumberFormat="1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165" fontId="10" fillId="0" borderId="1" xfId="1" applyFont="1" applyBorder="1" applyAlignment="1">
      <alignment horizontal="left"/>
    </xf>
    <xf numFmtId="165" fontId="1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5" fontId="13" fillId="5" borderId="5" xfId="0" applyNumberFormat="1" applyFont="1" applyFill="1" applyBorder="1" applyAlignment="1">
      <alignment horizontal="center"/>
    </xf>
    <xf numFmtId="165" fontId="13" fillId="5" borderId="7" xfId="0" applyNumberFormat="1" applyFont="1" applyFill="1" applyBorder="1" applyAlignment="1">
      <alignment horizontal="center"/>
    </xf>
    <xf numFmtId="165" fontId="13" fillId="4" borderId="5" xfId="0" applyNumberFormat="1" applyFont="1" applyFill="1" applyBorder="1" applyAlignment="1">
      <alignment horizontal="center"/>
    </xf>
    <xf numFmtId="165" fontId="13" fillId="4" borderId="7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9" fontId="7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23" fillId="0" borderId="3" xfId="3" applyFont="1" applyBorder="1" applyAlignment="1">
      <alignment horizontal="left" vertical="top" wrapText="1"/>
    </xf>
    <xf numFmtId="0" fontId="23" fillId="0" borderId="4" xfId="3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166" fontId="6" fillId="0" borderId="1" xfId="1" applyNumberFormat="1" applyFont="1" applyBorder="1" applyAlignment="1">
      <alignment horizontal="center" vertical="center"/>
    </xf>
    <xf numFmtId="165" fontId="6" fillId="0" borderId="2" xfId="1" applyFont="1" applyBorder="1" applyAlignment="1">
      <alignment horizontal="center" vertical="center"/>
    </xf>
    <xf numFmtId="165" fontId="6" fillId="0" borderId="4" xfId="1" applyFont="1" applyBorder="1" applyAlignment="1">
      <alignment horizontal="center" vertical="center"/>
    </xf>
    <xf numFmtId="165" fontId="10" fillId="0" borderId="2" xfId="1" applyFont="1" applyBorder="1" applyAlignment="1">
      <alignment horizontal="center" vertical="center"/>
    </xf>
    <xf numFmtId="165" fontId="10" fillId="0" borderId="4" xfId="1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6" fontId="6" fillId="0" borderId="2" xfId="1" applyNumberFormat="1" applyFont="1" applyBorder="1" applyAlignment="1">
      <alignment horizontal="center" vertical="center"/>
    </xf>
    <xf numFmtId="166" fontId="6" fillId="0" borderId="4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3" fillId="0" borderId="1" xfId="3" applyFont="1" applyBorder="1" applyAlignment="1">
      <alignment horizontal="center" vertical="top"/>
    </xf>
    <xf numFmtId="0" fontId="25" fillId="0" borderId="1" xfId="3" applyFont="1" applyBorder="1" applyAlignment="1">
      <alignment horizontal="left" vertical="top" wrapText="1"/>
    </xf>
    <xf numFmtId="0" fontId="23" fillId="0" borderId="2" xfId="3" applyFont="1" applyBorder="1" applyAlignment="1">
      <alignment horizontal="left" vertical="top"/>
    </xf>
    <xf numFmtId="0" fontId="23" fillId="0" borderId="3" xfId="3" applyFont="1" applyBorder="1" applyAlignment="1">
      <alignment horizontal="left" vertical="top"/>
    </xf>
    <xf numFmtId="0" fontId="23" fillId="0" borderId="4" xfId="3" applyFont="1" applyBorder="1" applyAlignment="1">
      <alignment horizontal="left" vertical="top"/>
    </xf>
    <xf numFmtId="0" fontId="23" fillId="0" borderId="1" xfId="3" applyFont="1" applyBorder="1" applyAlignment="1">
      <alignment horizontal="left" vertical="top"/>
    </xf>
    <xf numFmtId="0" fontId="25" fillId="0" borderId="2" xfId="3" applyFont="1" applyBorder="1" applyAlignment="1">
      <alignment horizontal="left" vertical="top" wrapText="1"/>
    </xf>
    <xf numFmtId="0" fontId="25" fillId="0" borderId="3" xfId="3" applyFont="1" applyBorder="1" applyAlignment="1">
      <alignment horizontal="left" vertical="top" wrapText="1"/>
    </xf>
    <xf numFmtId="0" fontId="25" fillId="0" borderId="4" xfId="3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66" fontId="10" fillId="0" borderId="1" xfId="1" applyNumberFormat="1" applyFont="1" applyBorder="1" applyAlignment="1">
      <alignment horizontal="center" vertical="center"/>
    </xf>
    <xf numFmtId="166" fontId="10" fillId="0" borderId="2" xfId="1" applyNumberFormat="1" applyFont="1" applyBorder="1" applyAlignment="1">
      <alignment horizontal="center" vertical="center"/>
    </xf>
    <xf numFmtId="166" fontId="10" fillId="0" borderId="4" xfId="1" applyNumberFormat="1" applyFont="1" applyBorder="1" applyAlignment="1">
      <alignment horizontal="center" vertical="center"/>
    </xf>
    <xf numFmtId="166" fontId="6" fillId="0" borderId="3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167" fontId="10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23" fillId="0" borderId="2" xfId="3" applyFont="1" applyBorder="1" applyAlignment="1">
      <alignment horizontal="center" vertical="top"/>
    </xf>
    <xf numFmtId="0" fontId="23" fillId="0" borderId="3" xfId="3" applyFont="1" applyBorder="1" applyAlignment="1">
      <alignment horizontal="center" vertical="top"/>
    </xf>
    <xf numFmtId="0" fontId="23" fillId="0" borderId="4" xfId="3" applyFont="1" applyBorder="1" applyAlignment="1">
      <alignment horizontal="center" vertical="top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4"/>
  <sheetViews>
    <sheetView view="pageBreakPreview" topLeftCell="A84" zoomScale="85" zoomScaleNormal="85" zoomScaleSheetLayoutView="85" workbookViewId="0">
      <selection activeCell="N41" sqref="N41"/>
    </sheetView>
  </sheetViews>
  <sheetFormatPr defaultRowHeight="15" x14ac:dyDescent="0.25"/>
  <cols>
    <col min="1" max="1" width="33.5703125" customWidth="1"/>
    <col min="2" max="2" width="14.5703125" customWidth="1"/>
    <col min="3" max="3" width="13.85546875" customWidth="1"/>
    <col min="4" max="4" width="14.42578125" customWidth="1"/>
    <col min="5" max="5" width="14.28515625" customWidth="1"/>
    <col min="6" max="7" width="14.85546875" customWidth="1"/>
    <col min="8" max="8" width="14.5703125" customWidth="1"/>
    <col min="9" max="9" width="14.28515625" customWidth="1"/>
    <col min="10" max="10" width="14.5703125" customWidth="1"/>
    <col min="11" max="11" width="14.42578125" customWidth="1"/>
    <col min="12" max="12" width="14.28515625" customWidth="1"/>
    <col min="13" max="13" width="14.42578125" customWidth="1"/>
    <col min="14" max="14" width="14.7109375" customWidth="1"/>
  </cols>
  <sheetData>
    <row r="1" spans="1:13" x14ac:dyDescent="0.25">
      <c r="C1" s="10" t="s">
        <v>57</v>
      </c>
    </row>
    <row r="3" spans="1:13" x14ac:dyDescent="0.25">
      <c r="A3" s="1" t="s">
        <v>0</v>
      </c>
      <c r="B3" s="97" t="s">
        <v>171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</row>
    <row r="4" spans="1:13" x14ac:dyDescent="0.25">
      <c r="A4" s="1" t="s">
        <v>1</v>
      </c>
      <c r="B4" s="97" t="s">
        <v>171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</row>
    <row r="5" spans="1:13" x14ac:dyDescent="0.25">
      <c r="A5" s="128" t="s">
        <v>67</v>
      </c>
      <c r="B5" s="114" t="s">
        <v>8</v>
      </c>
      <c r="C5" s="114"/>
      <c r="D5" s="114"/>
      <c r="E5" s="114"/>
      <c r="F5" s="114"/>
      <c r="G5" s="114" t="s">
        <v>10</v>
      </c>
      <c r="H5" s="114"/>
      <c r="I5" s="114"/>
      <c r="J5" s="114"/>
      <c r="K5" s="114" t="s">
        <v>9</v>
      </c>
      <c r="L5" s="114"/>
      <c r="M5" s="114"/>
    </row>
    <row r="6" spans="1:13" ht="31.5" customHeight="1" x14ac:dyDescent="0.25">
      <c r="A6" s="128"/>
      <c r="B6" s="107" t="s">
        <v>168</v>
      </c>
      <c r="C6" s="107"/>
      <c r="D6" s="107"/>
      <c r="E6" s="107"/>
      <c r="F6" s="107"/>
      <c r="G6" s="117" t="s">
        <v>142</v>
      </c>
      <c r="H6" s="118"/>
      <c r="I6" s="118"/>
      <c r="J6" s="118"/>
      <c r="K6" s="118" t="s">
        <v>141</v>
      </c>
      <c r="L6" s="118"/>
      <c r="M6" s="118"/>
    </row>
    <row r="7" spans="1:13" x14ac:dyDescent="0.25">
      <c r="A7" s="1" t="s">
        <v>2</v>
      </c>
      <c r="B7" s="97" t="s">
        <v>147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</row>
    <row r="8" spans="1:13" x14ac:dyDescent="0.25">
      <c r="A8" s="115" t="s">
        <v>3</v>
      </c>
      <c r="B8" s="114" t="s">
        <v>8</v>
      </c>
      <c r="C8" s="114"/>
      <c r="D8" s="114"/>
      <c r="E8" s="114"/>
      <c r="F8" s="114"/>
      <c r="G8" s="114" t="s">
        <v>10</v>
      </c>
      <c r="H8" s="114"/>
      <c r="I8" s="114"/>
      <c r="J8" s="114"/>
      <c r="K8" s="114" t="s">
        <v>9</v>
      </c>
      <c r="L8" s="114"/>
      <c r="M8" s="114"/>
    </row>
    <row r="9" spans="1:13" s="23" customFormat="1" ht="36.75" customHeight="1" x14ac:dyDescent="0.25">
      <c r="A9" s="115"/>
      <c r="B9" s="116" t="s">
        <v>143</v>
      </c>
      <c r="C9" s="116"/>
      <c r="D9" s="116"/>
      <c r="E9" s="116"/>
      <c r="F9" s="116"/>
      <c r="G9" s="115">
        <v>100</v>
      </c>
      <c r="H9" s="115"/>
      <c r="I9" s="115"/>
      <c r="J9" s="115"/>
      <c r="K9" s="115" t="s">
        <v>58</v>
      </c>
      <c r="L9" s="115"/>
      <c r="M9" s="115"/>
    </row>
    <row r="10" spans="1:13" ht="15" customHeight="1" x14ac:dyDescent="0.25">
      <c r="A10" s="1" t="s">
        <v>4</v>
      </c>
      <c r="B10" s="123" t="s">
        <v>151</v>
      </c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</row>
    <row r="11" spans="1:13" x14ac:dyDescent="0.25">
      <c r="A11" s="115" t="s">
        <v>5</v>
      </c>
      <c r="B11" s="114" t="s">
        <v>8</v>
      </c>
      <c r="C11" s="114"/>
      <c r="D11" s="114"/>
      <c r="E11" s="114"/>
      <c r="F11" s="114"/>
      <c r="G11" s="114" t="s">
        <v>10</v>
      </c>
      <c r="H11" s="114"/>
      <c r="I11" s="114"/>
      <c r="J11" s="114"/>
      <c r="K11" s="114" t="s">
        <v>9</v>
      </c>
      <c r="L11" s="114"/>
      <c r="M11" s="114"/>
    </row>
    <row r="12" spans="1:13" s="23" customFormat="1" ht="28.5" customHeight="1" x14ac:dyDescent="0.25">
      <c r="A12" s="115"/>
      <c r="B12" s="127" t="s">
        <v>152</v>
      </c>
      <c r="C12" s="127"/>
      <c r="D12" s="127"/>
      <c r="E12" s="127"/>
      <c r="F12" s="127"/>
      <c r="G12" s="115">
        <v>100</v>
      </c>
      <c r="H12" s="115"/>
      <c r="I12" s="115"/>
      <c r="J12" s="115"/>
      <c r="K12" s="115" t="s">
        <v>58</v>
      </c>
      <c r="L12" s="115"/>
      <c r="M12" s="115"/>
    </row>
    <row r="13" spans="1:13" x14ac:dyDescent="0.25">
      <c r="A13" s="1" t="s">
        <v>6</v>
      </c>
      <c r="B13" s="97" t="s">
        <v>153</v>
      </c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</row>
    <row r="14" spans="1:13" x14ac:dyDescent="0.25">
      <c r="A14" s="115" t="s">
        <v>7</v>
      </c>
      <c r="B14" s="114" t="s">
        <v>8</v>
      </c>
      <c r="C14" s="114"/>
      <c r="D14" s="114"/>
      <c r="E14" s="114"/>
      <c r="F14" s="114"/>
      <c r="G14" s="114" t="s">
        <v>10</v>
      </c>
      <c r="H14" s="114"/>
      <c r="I14" s="114"/>
      <c r="J14" s="114"/>
      <c r="K14" s="114" t="s">
        <v>9</v>
      </c>
      <c r="L14" s="114"/>
      <c r="M14" s="114"/>
    </row>
    <row r="15" spans="1:13" s="23" customFormat="1" ht="30" customHeight="1" x14ac:dyDescent="0.25">
      <c r="A15" s="115"/>
      <c r="B15" s="124" t="s">
        <v>155</v>
      </c>
      <c r="C15" s="125"/>
      <c r="D15" s="125"/>
      <c r="E15" s="125"/>
      <c r="F15" s="126"/>
      <c r="G15" s="115">
        <v>12</v>
      </c>
      <c r="H15" s="115"/>
      <c r="I15" s="115"/>
      <c r="J15" s="115"/>
      <c r="K15" s="115" t="s">
        <v>154</v>
      </c>
      <c r="L15" s="115"/>
      <c r="M15" s="115"/>
    </row>
    <row r="16" spans="1:13" x14ac:dyDescent="0.25">
      <c r="A16" s="97" t="s">
        <v>11</v>
      </c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</row>
    <row r="17" spans="1:13" x14ac:dyDescent="0.25">
      <c r="A17" s="1" t="s">
        <v>12</v>
      </c>
      <c r="B17" s="85" t="s">
        <v>60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</row>
    <row r="18" spans="1:13" x14ac:dyDescent="0.25">
      <c r="A18" s="1"/>
      <c r="B18" s="85" t="s">
        <v>61</v>
      </c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</row>
    <row r="19" spans="1:13" x14ac:dyDescent="0.25">
      <c r="A19" s="1"/>
      <c r="B19" s="85" t="s">
        <v>62</v>
      </c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</row>
    <row r="20" spans="1:13" x14ac:dyDescent="0.25">
      <c r="A20" s="1"/>
      <c r="B20" s="85" t="s">
        <v>66</v>
      </c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</row>
    <row r="21" spans="1:13" hidden="1" x14ac:dyDescent="0.25">
      <c r="A21" s="1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</row>
    <row r="22" spans="1:13" hidden="1" x14ac:dyDescent="0.25">
      <c r="A22" s="1"/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</row>
    <row r="23" spans="1:13" x14ac:dyDescent="0.25">
      <c r="A23" s="1"/>
      <c r="B23" s="100" t="s">
        <v>140</v>
      </c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2"/>
    </row>
    <row r="24" spans="1:13" x14ac:dyDescent="0.25">
      <c r="A24" s="1"/>
      <c r="B24" s="27" t="s">
        <v>145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9"/>
    </row>
    <row r="25" spans="1:13" x14ac:dyDescent="0.25">
      <c r="A25" s="1"/>
      <c r="B25" s="27" t="s">
        <v>144</v>
      </c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9"/>
    </row>
    <row r="26" spans="1:13" x14ac:dyDescent="0.25">
      <c r="A26" s="1"/>
      <c r="B26" s="27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9"/>
    </row>
    <row r="27" spans="1:13" x14ac:dyDescent="0.25">
      <c r="A27" s="1" t="s">
        <v>13</v>
      </c>
      <c r="B27" s="107" t="s">
        <v>175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</row>
    <row r="28" spans="1:13" ht="16.5" customHeight="1" x14ac:dyDescent="0.25">
      <c r="A28" s="1"/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</row>
    <row r="29" spans="1:13" hidden="1" x14ac:dyDescent="0.25">
      <c r="A29" s="1"/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</row>
    <row r="30" spans="1:13" hidden="1" x14ac:dyDescent="0.25">
      <c r="A30" s="1"/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</row>
    <row r="31" spans="1:13" hidden="1" x14ac:dyDescent="0.25">
      <c r="A31" s="1"/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</row>
    <row r="32" spans="1:13" hidden="1" x14ac:dyDescent="0.25">
      <c r="A32" s="1"/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</row>
    <row r="33" spans="1:13" x14ac:dyDescent="0.25">
      <c r="A33" s="1" t="s">
        <v>68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</row>
    <row r="34" spans="1:13" x14ac:dyDescent="0.25">
      <c r="A34" s="16" t="s">
        <v>69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</row>
    <row r="35" spans="1:13" x14ac:dyDescent="0.25">
      <c r="A35" s="16" t="s">
        <v>101</v>
      </c>
      <c r="B35" s="94" t="s">
        <v>169</v>
      </c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</row>
    <row r="36" spans="1:13" x14ac:dyDescent="0.25">
      <c r="A36" s="16" t="s">
        <v>71</v>
      </c>
      <c r="B36" s="130">
        <v>1</v>
      </c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</row>
    <row r="37" spans="1:13" x14ac:dyDescent="0.25">
      <c r="A37" s="16" t="s">
        <v>72</v>
      </c>
      <c r="B37" s="103">
        <v>1</v>
      </c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</row>
    <row r="38" spans="1:13" x14ac:dyDescent="0.25">
      <c r="A38" s="16" t="s">
        <v>73</v>
      </c>
      <c r="B38" s="131" t="s">
        <v>180</v>
      </c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</row>
    <row r="39" spans="1:13" x14ac:dyDescent="0.25">
      <c r="A39" s="16" t="s">
        <v>70</v>
      </c>
      <c r="B39" s="129" t="s">
        <v>59</v>
      </c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</row>
    <row r="40" spans="1:13" x14ac:dyDescent="0.25">
      <c r="A40" s="2" t="s">
        <v>14</v>
      </c>
      <c r="B40" s="95" t="s">
        <v>170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13" x14ac:dyDescent="0.25">
      <c r="A41" s="1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</row>
    <row r="42" spans="1:13" x14ac:dyDescent="0.25">
      <c r="A42" s="108" t="s">
        <v>15</v>
      </c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10"/>
    </row>
    <row r="43" spans="1:13" x14ac:dyDescent="0.25">
      <c r="A43" s="1" t="s">
        <v>16</v>
      </c>
      <c r="B43" s="111" t="s">
        <v>63</v>
      </c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3"/>
    </row>
    <row r="44" spans="1:13" x14ac:dyDescent="0.25">
      <c r="A44" s="6" t="s">
        <v>17</v>
      </c>
      <c r="B44" s="4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5">
      <c r="A45" s="7"/>
      <c r="B45" s="3" t="s">
        <v>18</v>
      </c>
      <c r="C45" s="3" t="s">
        <v>19</v>
      </c>
      <c r="D45" s="3" t="s">
        <v>20</v>
      </c>
      <c r="E45" s="3" t="s">
        <v>21</v>
      </c>
      <c r="F45" s="3" t="s">
        <v>22</v>
      </c>
      <c r="G45" s="3" t="s">
        <v>23</v>
      </c>
      <c r="H45" s="3" t="s">
        <v>24</v>
      </c>
      <c r="I45" s="3" t="s">
        <v>25</v>
      </c>
      <c r="J45" s="3" t="s">
        <v>26</v>
      </c>
      <c r="K45" s="3" t="s">
        <v>27</v>
      </c>
      <c r="L45" s="3" t="s">
        <v>28</v>
      </c>
      <c r="M45" s="3" t="s">
        <v>29</v>
      </c>
    </row>
    <row r="46" spans="1:13" ht="18.75" customHeight="1" x14ac:dyDescent="0.25">
      <c r="A46" s="6" t="s">
        <v>40</v>
      </c>
      <c r="B46" s="86" t="s">
        <v>65</v>
      </c>
      <c r="C46" s="98"/>
      <c r="D46" s="98"/>
      <c r="E46" s="88"/>
      <c r="F46" s="88"/>
      <c r="G46" s="98"/>
      <c r="H46" s="88"/>
      <c r="I46" s="88"/>
      <c r="J46" s="88"/>
      <c r="K46" s="88"/>
      <c r="L46" s="88"/>
      <c r="M46" s="88"/>
    </row>
    <row r="47" spans="1:13" s="23" customFormat="1" ht="30" x14ac:dyDescent="0.25">
      <c r="A47" s="14" t="s">
        <v>156</v>
      </c>
      <c r="B47" s="87"/>
      <c r="C47" s="99"/>
      <c r="D47" s="99"/>
      <c r="E47" s="89"/>
      <c r="F47" s="89"/>
      <c r="G47" s="99"/>
      <c r="H47" s="89"/>
      <c r="I47" s="89"/>
      <c r="J47" s="89"/>
      <c r="K47" s="89"/>
      <c r="L47" s="89"/>
      <c r="M47" s="89"/>
    </row>
    <row r="48" spans="1:13" ht="18.75" customHeight="1" x14ac:dyDescent="0.25">
      <c r="A48" s="50" t="s">
        <v>55</v>
      </c>
      <c r="B48" s="90">
        <f>+A49</f>
        <v>4790100</v>
      </c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</row>
    <row r="49" spans="1:13" ht="18.75" customHeight="1" x14ac:dyDescent="0.25">
      <c r="A49" s="49">
        <f>RAB!M19</f>
        <v>4790100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</row>
    <row r="50" spans="1:13" ht="18.75" customHeight="1" x14ac:dyDescent="0.25">
      <c r="A50" s="51" t="s">
        <v>46</v>
      </c>
      <c r="B50" s="90"/>
      <c r="C50" s="119" t="s">
        <v>138</v>
      </c>
      <c r="D50" s="90"/>
      <c r="E50" s="121"/>
      <c r="F50" s="90"/>
      <c r="G50" s="121"/>
      <c r="H50" s="90"/>
      <c r="I50" s="90"/>
      <c r="J50" s="90"/>
      <c r="K50" s="90"/>
      <c r="L50" s="90"/>
      <c r="M50" s="90"/>
    </row>
    <row r="51" spans="1:13" ht="30" x14ac:dyDescent="0.25">
      <c r="A51" s="14" t="s">
        <v>156</v>
      </c>
      <c r="B51" s="91"/>
      <c r="C51" s="120"/>
      <c r="D51" s="91"/>
      <c r="E51" s="122"/>
      <c r="F51" s="91"/>
      <c r="G51" s="122"/>
      <c r="H51" s="91"/>
      <c r="I51" s="91"/>
      <c r="J51" s="91"/>
      <c r="K51" s="91"/>
      <c r="L51" s="91"/>
      <c r="M51" s="91"/>
    </row>
    <row r="52" spans="1:13" ht="18.75" customHeight="1" x14ac:dyDescent="0.25">
      <c r="A52" s="50" t="s">
        <v>55</v>
      </c>
      <c r="B52" s="90"/>
      <c r="C52" s="90">
        <f>+A53</f>
        <v>4790100</v>
      </c>
      <c r="D52" s="90"/>
      <c r="E52" s="92"/>
      <c r="F52" s="90"/>
      <c r="G52" s="90"/>
      <c r="H52" s="90"/>
      <c r="I52" s="90"/>
      <c r="J52" s="90"/>
      <c r="K52" s="90"/>
      <c r="L52" s="90"/>
      <c r="M52" s="90"/>
    </row>
    <row r="53" spans="1:13" ht="18.75" customHeight="1" x14ac:dyDescent="0.25">
      <c r="A53" s="49">
        <f>RAB!M32</f>
        <v>4790100</v>
      </c>
      <c r="B53" s="91"/>
      <c r="C53" s="91"/>
      <c r="D53" s="91"/>
      <c r="E53" s="93"/>
      <c r="F53" s="91"/>
      <c r="G53" s="91"/>
      <c r="H53" s="91"/>
      <c r="I53" s="91"/>
      <c r="J53" s="91"/>
      <c r="K53" s="91"/>
      <c r="L53" s="91"/>
      <c r="M53" s="91"/>
    </row>
    <row r="54" spans="1:13" ht="18.75" customHeight="1" x14ac:dyDescent="0.25">
      <c r="A54" s="52" t="s">
        <v>48</v>
      </c>
      <c r="B54" s="90"/>
      <c r="C54" s="90"/>
      <c r="D54" s="119" t="s">
        <v>65</v>
      </c>
      <c r="E54" s="90"/>
      <c r="F54" s="90"/>
      <c r="G54" s="121"/>
      <c r="H54" s="90"/>
      <c r="I54" s="90"/>
      <c r="J54" s="90"/>
      <c r="K54" s="90"/>
      <c r="L54" s="90"/>
      <c r="M54" s="90"/>
    </row>
    <row r="55" spans="1:13" ht="30" x14ac:dyDescent="0.25">
      <c r="A55" s="14" t="s">
        <v>156</v>
      </c>
      <c r="B55" s="91"/>
      <c r="C55" s="91"/>
      <c r="D55" s="120"/>
      <c r="E55" s="91"/>
      <c r="F55" s="91"/>
      <c r="G55" s="122"/>
      <c r="H55" s="91"/>
      <c r="I55" s="91"/>
      <c r="J55" s="91"/>
      <c r="K55" s="91"/>
      <c r="L55" s="91"/>
      <c r="M55" s="91"/>
    </row>
    <row r="56" spans="1:13" ht="18.75" customHeight="1" x14ac:dyDescent="0.25">
      <c r="A56" s="50" t="s">
        <v>55</v>
      </c>
      <c r="B56" s="90"/>
      <c r="C56" s="90"/>
      <c r="D56" s="90">
        <f>+A57</f>
        <v>4790100</v>
      </c>
      <c r="E56" s="90"/>
      <c r="F56" s="90"/>
      <c r="G56" s="90"/>
      <c r="H56" s="121"/>
      <c r="I56" s="90"/>
      <c r="J56" s="90"/>
      <c r="K56" s="90"/>
      <c r="L56" s="90"/>
      <c r="M56" s="90"/>
    </row>
    <row r="57" spans="1:13" ht="18.75" customHeight="1" x14ac:dyDescent="0.25">
      <c r="A57" s="49">
        <f>RAB!M45</f>
        <v>4790100</v>
      </c>
      <c r="B57" s="91"/>
      <c r="C57" s="91"/>
      <c r="D57" s="91"/>
      <c r="E57" s="91"/>
      <c r="F57" s="91"/>
      <c r="G57" s="91"/>
      <c r="H57" s="122"/>
      <c r="I57" s="91"/>
      <c r="J57" s="91"/>
      <c r="K57" s="91"/>
      <c r="L57" s="91"/>
      <c r="M57" s="91"/>
    </row>
    <row r="58" spans="1:13" ht="18.75" customHeight="1" x14ac:dyDescent="0.25">
      <c r="A58" s="52" t="s">
        <v>49</v>
      </c>
      <c r="B58" s="90"/>
      <c r="C58" s="90"/>
      <c r="D58" s="90"/>
      <c r="E58" s="119" t="s">
        <v>138</v>
      </c>
      <c r="F58" s="90"/>
      <c r="G58" s="90"/>
      <c r="H58" s="121"/>
      <c r="I58" s="121"/>
      <c r="J58" s="90"/>
      <c r="K58" s="90"/>
      <c r="L58" s="90"/>
      <c r="M58" s="90"/>
    </row>
    <row r="59" spans="1:13" ht="30" x14ac:dyDescent="0.25">
      <c r="A59" s="14" t="s">
        <v>156</v>
      </c>
      <c r="B59" s="91"/>
      <c r="C59" s="91"/>
      <c r="D59" s="91"/>
      <c r="E59" s="120"/>
      <c r="F59" s="91"/>
      <c r="G59" s="91"/>
      <c r="H59" s="122"/>
      <c r="I59" s="122"/>
      <c r="J59" s="91"/>
      <c r="K59" s="91"/>
      <c r="L59" s="91"/>
      <c r="M59" s="91"/>
    </row>
    <row r="60" spans="1:13" ht="18.75" customHeight="1" x14ac:dyDescent="0.25">
      <c r="A60" s="53" t="s">
        <v>55</v>
      </c>
      <c r="B60" s="90"/>
      <c r="C60" s="90"/>
      <c r="D60" s="90"/>
      <c r="E60" s="90">
        <f>+A61</f>
        <v>9290100</v>
      </c>
      <c r="F60" s="90"/>
      <c r="G60" s="90"/>
      <c r="H60" s="90"/>
      <c r="I60" s="90"/>
      <c r="J60" s="90"/>
      <c r="K60" s="90"/>
      <c r="L60" s="90"/>
      <c r="M60" s="90"/>
    </row>
    <row r="61" spans="1:13" ht="18.75" customHeight="1" x14ac:dyDescent="0.25">
      <c r="A61" s="49">
        <f>RAB!M58</f>
        <v>9290100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</row>
    <row r="62" spans="1:13" ht="18.75" customHeight="1" x14ac:dyDescent="0.25">
      <c r="A62" s="52" t="s">
        <v>134</v>
      </c>
      <c r="B62" s="90"/>
      <c r="C62" s="90"/>
      <c r="D62" s="90"/>
      <c r="E62" s="90"/>
      <c r="F62" s="119" t="s">
        <v>138</v>
      </c>
      <c r="G62" s="90"/>
      <c r="H62" s="121"/>
      <c r="I62" s="90"/>
      <c r="J62" s="90"/>
      <c r="K62" s="121"/>
      <c r="L62" s="90"/>
      <c r="M62" s="90"/>
    </row>
    <row r="63" spans="1:13" ht="30" x14ac:dyDescent="0.25">
      <c r="A63" s="14" t="s">
        <v>156</v>
      </c>
      <c r="B63" s="91"/>
      <c r="C63" s="91"/>
      <c r="D63" s="91"/>
      <c r="E63" s="91"/>
      <c r="F63" s="120"/>
      <c r="G63" s="91"/>
      <c r="H63" s="122"/>
      <c r="I63" s="91"/>
      <c r="J63" s="91"/>
      <c r="K63" s="122"/>
      <c r="L63" s="91"/>
      <c r="M63" s="91"/>
    </row>
    <row r="64" spans="1:13" ht="18.75" customHeight="1" x14ac:dyDescent="0.25">
      <c r="A64" s="53" t="s">
        <v>55</v>
      </c>
      <c r="B64" s="90"/>
      <c r="C64" s="90"/>
      <c r="D64" s="90"/>
      <c r="E64" s="90"/>
      <c r="F64" s="90">
        <f>+A65</f>
        <v>4790100</v>
      </c>
      <c r="G64" s="90"/>
      <c r="H64" s="90"/>
      <c r="I64" s="90"/>
      <c r="J64" s="90"/>
      <c r="K64" s="90"/>
      <c r="L64" s="90"/>
      <c r="M64" s="90"/>
    </row>
    <row r="65" spans="1:13" ht="18.75" customHeight="1" x14ac:dyDescent="0.25">
      <c r="A65" s="49">
        <f>RAB!M75</f>
        <v>4790100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</row>
    <row r="66" spans="1:13" ht="18.75" customHeight="1" x14ac:dyDescent="0.25">
      <c r="A66" s="52" t="s">
        <v>137</v>
      </c>
      <c r="B66" s="90"/>
      <c r="C66" s="90"/>
      <c r="D66" s="90"/>
      <c r="E66" s="90"/>
      <c r="F66" s="90"/>
      <c r="G66" s="119" t="s">
        <v>138</v>
      </c>
      <c r="H66" s="121"/>
      <c r="I66" s="121"/>
      <c r="J66" s="90"/>
      <c r="K66" s="90"/>
      <c r="L66" s="90"/>
      <c r="M66" s="121"/>
    </row>
    <row r="67" spans="1:13" ht="30" x14ac:dyDescent="0.25">
      <c r="A67" s="14" t="s">
        <v>156</v>
      </c>
      <c r="B67" s="91"/>
      <c r="C67" s="91"/>
      <c r="D67" s="91"/>
      <c r="E67" s="91"/>
      <c r="F67" s="91"/>
      <c r="G67" s="120"/>
      <c r="H67" s="122"/>
      <c r="I67" s="122"/>
      <c r="J67" s="91"/>
      <c r="K67" s="91"/>
      <c r="L67" s="91"/>
      <c r="M67" s="122"/>
    </row>
    <row r="68" spans="1:13" ht="18.75" customHeight="1" x14ac:dyDescent="0.25">
      <c r="A68" s="53" t="s">
        <v>55</v>
      </c>
      <c r="B68" s="90"/>
      <c r="C68" s="90"/>
      <c r="D68" s="90"/>
      <c r="E68" s="90"/>
      <c r="F68" s="90"/>
      <c r="G68" s="90">
        <f>+A69</f>
        <v>4790100</v>
      </c>
      <c r="H68" s="121"/>
      <c r="I68" s="121"/>
      <c r="J68" s="90"/>
      <c r="K68" s="90"/>
      <c r="L68" s="90"/>
      <c r="M68" s="90"/>
    </row>
    <row r="69" spans="1:13" ht="18.75" customHeight="1" x14ac:dyDescent="0.25">
      <c r="A69" s="49">
        <f>RAB!M88</f>
        <v>4790100</v>
      </c>
      <c r="B69" s="91"/>
      <c r="C69" s="91"/>
      <c r="D69" s="91"/>
      <c r="E69" s="91"/>
      <c r="F69" s="91"/>
      <c r="G69" s="91"/>
      <c r="H69" s="122"/>
      <c r="I69" s="122"/>
      <c r="J69" s="91"/>
      <c r="K69" s="91"/>
      <c r="L69" s="91"/>
      <c r="M69" s="91"/>
    </row>
    <row r="70" spans="1:13" ht="18.75" customHeight="1" x14ac:dyDescent="0.25">
      <c r="A70" s="52" t="s">
        <v>139</v>
      </c>
      <c r="B70" s="90"/>
      <c r="C70" s="90"/>
      <c r="D70" s="90"/>
      <c r="E70" s="90"/>
      <c r="F70" s="90"/>
      <c r="G70" s="90"/>
      <c r="H70" s="119" t="s">
        <v>138</v>
      </c>
      <c r="I70" s="121"/>
      <c r="J70" s="90"/>
      <c r="K70" s="90"/>
      <c r="L70" s="90"/>
      <c r="M70" s="90"/>
    </row>
    <row r="71" spans="1:13" ht="30" x14ac:dyDescent="0.25">
      <c r="A71" s="14" t="s">
        <v>156</v>
      </c>
      <c r="B71" s="91"/>
      <c r="C71" s="91"/>
      <c r="D71" s="91"/>
      <c r="E71" s="91"/>
      <c r="F71" s="91"/>
      <c r="G71" s="91"/>
      <c r="H71" s="120"/>
      <c r="I71" s="122"/>
      <c r="J71" s="91"/>
      <c r="K71" s="91"/>
      <c r="L71" s="91"/>
      <c r="M71" s="91"/>
    </row>
    <row r="72" spans="1:13" ht="18.75" customHeight="1" x14ac:dyDescent="0.25">
      <c r="A72" s="53" t="s">
        <v>55</v>
      </c>
      <c r="B72" s="90"/>
      <c r="C72" s="90"/>
      <c r="D72" s="90"/>
      <c r="E72" s="90"/>
      <c r="F72" s="90"/>
      <c r="G72" s="90"/>
      <c r="H72" s="92">
        <f>+A73</f>
        <v>4790100</v>
      </c>
      <c r="I72" s="121"/>
      <c r="J72" s="90"/>
      <c r="K72" s="90"/>
      <c r="L72" s="90"/>
      <c r="M72" s="90"/>
    </row>
    <row r="73" spans="1:13" ht="18.75" customHeight="1" x14ac:dyDescent="0.25">
      <c r="A73" s="49">
        <f>RAB!M101</f>
        <v>4790100</v>
      </c>
      <c r="B73" s="91"/>
      <c r="C73" s="91"/>
      <c r="D73" s="91"/>
      <c r="E73" s="91"/>
      <c r="F73" s="91"/>
      <c r="G73" s="91"/>
      <c r="H73" s="93"/>
      <c r="I73" s="122"/>
      <c r="J73" s="91"/>
      <c r="K73" s="91"/>
      <c r="L73" s="91"/>
      <c r="M73" s="91"/>
    </row>
    <row r="74" spans="1:13" ht="18.75" customHeight="1" x14ac:dyDescent="0.25">
      <c r="A74" s="52" t="s">
        <v>148</v>
      </c>
      <c r="B74" s="90"/>
      <c r="C74" s="90"/>
      <c r="D74" s="90"/>
      <c r="E74" s="90"/>
      <c r="F74" s="90"/>
      <c r="G74" s="90"/>
      <c r="H74" s="90"/>
      <c r="I74" s="119" t="s">
        <v>138</v>
      </c>
      <c r="J74" s="90"/>
      <c r="K74" s="90"/>
      <c r="L74" s="90"/>
      <c r="M74" s="90"/>
    </row>
    <row r="75" spans="1:13" ht="30" x14ac:dyDescent="0.25">
      <c r="A75" s="14" t="s">
        <v>156</v>
      </c>
      <c r="B75" s="91"/>
      <c r="C75" s="91"/>
      <c r="D75" s="91"/>
      <c r="E75" s="91"/>
      <c r="F75" s="91"/>
      <c r="G75" s="91"/>
      <c r="H75" s="91"/>
      <c r="I75" s="120"/>
      <c r="J75" s="91"/>
      <c r="K75" s="91"/>
      <c r="L75" s="91"/>
      <c r="M75" s="91"/>
    </row>
    <row r="76" spans="1:13" ht="18.75" customHeight="1" x14ac:dyDescent="0.25">
      <c r="A76" s="53" t="s">
        <v>55</v>
      </c>
      <c r="B76" s="90"/>
      <c r="C76" s="90"/>
      <c r="D76" s="90"/>
      <c r="E76" s="90"/>
      <c r="F76" s="90"/>
      <c r="G76" s="90"/>
      <c r="H76" s="90"/>
      <c r="I76" s="92">
        <f>A77</f>
        <v>4790100</v>
      </c>
      <c r="J76" s="90"/>
      <c r="K76" s="90"/>
      <c r="L76" s="90"/>
      <c r="M76" s="90"/>
    </row>
    <row r="77" spans="1:13" ht="18.75" customHeight="1" x14ac:dyDescent="0.25">
      <c r="A77" s="49">
        <f>RAB!M114</f>
        <v>4790100</v>
      </c>
      <c r="B77" s="91"/>
      <c r="C77" s="91"/>
      <c r="D77" s="91"/>
      <c r="E77" s="91"/>
      <c r="F77" s="91"/>
      <c r="G77" s="91"/>
      <c r="H77" s="91"/>
      <c r="I77" s="93"/>
      <c r="J77" s="91"/>
      <c r="K77" s="91"/>
      <c r="L77" s="91"/>
      <c r="M77" s="91"/>
    </row>
    <row r="78" spans="1:13" ht="18.75" customHeight="1" x14ac:dyDescent="0.25">
      <c r="A78" s="52" t="s">
        <v>50</v>
      </c>
      <c r="B78" s="90"/>
      <c r="C78" s="90"/>
      <c r="D78" s="90"/>
      <c r="E78" s="90"/>
      <c r="F78" s="90"/>
      <c r="G78" s="90"/>
      <c r="H78" s="90"/>
      <c r="I78" s="90"/>
      <c r="J78" s="119" t="s">
        <v>138</v>
      </c>
      <c r="K78" s="90"/>
      <c r="L78" s="90"/>
      <c r="M78" s="90"/>
    </row>
    <row r="79" spans="1:13" ht="30" x14ac:dyDescent="0.25">
      <c r="A79" s="14" t="s">
        <v>156</v>
      </c>
      <c r="B79" s="91"/>
      <c r="C79" s="91"/>
      <c r="D79" s="91"/>
      <c r="E79" s="91"/>
      <c r="F79" s="91"/>
      <c r="G79" s="91"/>
      <c r="H79" s="91"/>
      <c r="I79" s="91"/>
      <c r="J79" s="120"/>
      <c r="K79" s="91"/>
      <c r="L79" s="91"/>
      <c r="M79" s="91"/>
    </row>
    <row r="80" spans="1:13" ht="18.75" customHeight="1" x14ac:dyDescent="0.25">
      <c r="A80" s="53" t="s">
        <v>55</v>
      </c>
      <c r="B80" s="90"/>
      <c r="C80" s="90"/>
      <c r="D80" s="90"/>
      <c r="E80" s="90"/>
      <c r="F80" s="90"/>
      <c r="G80" s="90"/>
      <c r="H80" s="90"/>
      <c r="I80" s="90"/>
      <c r="J80" s="92">
        <f>A81</f>
        <v>4790100</v>
      </c>
      <c r="K80" s="90"/>
      <c r="L80" s="90"/>
      <c r="M80" s="90"/>
    </row>
    <row r="81" spans="1:13" ht="18.75" customHeight="1" x14ac:dyDescent="0.25">
      <c r="A81" s="49">
        <f>RAB!M127</f>
        <v>4790100</v>
      </c>
      <c r="B81" s="91"/>
      <c r="C81" s="91"/>
      <c r="D81" s="91"/>
      <c r="E81" s="91"/>
      <c r="F81" s="91"/>
      <c r="G81" s="91"/>
      <c r="H81" s="91"/>
      <c r="I81" s="91"/>
      <c r="J81" s="93"/>
      <c r="K81" s="91"/>
      <c r="L81" s="91"/>
      <c r="M81" s="91"/>
    </row>
    <row r="82" spans="1:13" ht="18.75" customHeight="1" x14ac:dyDescent="0.25">
      <c r="A82" s="52" t="s">
        <v>51</v>
      </c>
      <c r="B82" s="90"/>
      <c r="C82" s="90"/>
      <c r="D82" s="90"/>
      <c r="E82" s="90"/>
      <c r="F82" s="90"/>
      <c r="G82" s="90"/>
      <c r="H82" s="90"/>
      <c r="I82" s="90"/>
      <c r="J82" s="90"/>
      <c r="K82" s="119" t="s">
        <v>138</v>
      </c>
      <c r="L82" s="90"/>
      <c r="M82" s="90"/>
    </row>
    <row r="83" spans="1:13" ht="30" x14ac:dyDescent="0.25">
      <c r="A83" s="14" t="s">
        <v>156</v>
      </c>
      <c r="B83" s="91"/>
      <c r="C83" s="91"/>
      <c r="D83" s="91"/>
      <c r="E83" s="91"/>
      <c r="F83" s="91"/>
      <c r="G83" s="91"/>
      <c r="H83" s="91"/>
      <c r="I83" s="91"/>
      <c r="J83" s="91"/>
      <c r="K83" s="120"/>
      <c r="L83" s="91"/>
      <c r="M83" s="91"/>
    </row>
    <row r="84" spans="1:13" ht="18.75" customHeight="1" x14ac:dyDescent="0.25">
      <c r="A84" s="53" t="s">
        <v>55</v>
      </c>
      <c r="B84" s="90"/>
      <c r="C84" s="90"/>
      <c r="D84" s="90"/>
      <c r="E84" s="90"/>
      <c r="F84" s="90"/>
      <c r="G84" s="90"/>
      <c r="H84" s="90"/>
      <c r="I84" s="90"/>
      <c r="J84" s="90"/>
      <c r="K84" s="92">
        <f>A85</f>
        <v>4790100</v>
      </c>
      <c r="L84" s="90"/>
      <c r="M84" s="90"/>
    </row>
    <row r="85" spans="1:13" ht="18.75" customHeight="1" x14ac:dyDescent="0.25">
      <c r="A85" s="49">
        <f>RAB!M140</f>
        <v>4790100</v>
      </c>
      <c r="B85" s="91"/>
      <c r="C85" s="91"/>
      <c r="D85" s="91"/>
      <c r="E85" s="91"/>
      <c r="F85" s="91"/>
      <c r="G85" s="91"/>
      <c r="H85" s="91"/>
      <c r="I85" s="91"/>
      <c r="J85" s="91"/>
      <c r="K85" s="93"/>
      <c r="L85" s="91"/>
      <c r="M85" s="91"/>
    </row>
    <row r="86" spans="1:13" ht="18.75" customHeight="1" x14ac:dyDescent="0.25">
      <c r="A86" s="52" t="s">
        <v>149</v>
      </c>
      <c r="B86" s="90"/>
      <c r="C86" s="90"/>
      <c r="D86" s="90"/>
      <c r="E86" s="90"/>
      <c r="F86" s="90"/>
      <c r="G86" s="90"/>
      <c r="H86" s="90"/>
      <c r="I86" s="90"/>
      <c r="J86" s="90"/>
      <c r="K86" s="90"/>
      <c r="L86" s="119" t="s">
        <v>138</v>
      </c>
      <c r="M86" s="90"/>
    </row>
    <row r="87" spans="1:13" ht="30" x14ac:dyDescent="0.25">
      <c r="A87" s="14" t="s">
        <v>156</v>
      </c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120"/>
      <c r="M87" s="91"/>
    </row>
    <row r="88" spans="1:13" ht="18.75" customHeight="1" x14ac:dyDescent="0.25">
      <c r="A88" s="53" t="s">
        <v>55</v>
      </c>
      <c r="B88" s="90"/>
      <c r="C88" s="90"/>
      <c r="D88" s="90"/>
      <c r="E88" s="90"/>
      <c r="F88" s="90"/>
      <c r="G88" s="90"/>
      <c r="H88" s="90"/>
      <c r="I88" s="90"/>
      <c r="J88" s="90"/>
      <c r="K88" s="90"/>
      <c r="L88" s="92">
        <f>A89</f>
        <v>4790100</v>
      </c>
      <c r="M88" s="90"/>
    </row>
    <row r="89" spans="1:13" ht="18.75" customHeight="1" x14ac:dyDescent="0.25">
      <c r="A89" s="49">
        <f>RAB!M153</f>
        <v>4790100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3"/>
      <c r="M89" s="91"/>
    </row>
    <row r="90" spans="1:13" ht="18.75" customHeight="1" x14ac:dyDescent="0.25">
      <c r="A90" s="52" t="s">
        <v>150</v>
      </c>
      <c r="B90" s="90"/>
      <c r="C90" s="90"/>
      <c r="D90" s="90"/>
      <c r="E90" s="90"/>
      <c r="F90" s="90"/>
      <c r="G90" s="90"/>
      <c r="H90" s="90"/>
      <c r="I90" s="90"/>
      <c r="J90" s="90"/>
      <c r="K90" s="90"/>
      <c r="L90" s="90"/>
      <c r="M90" s="119" t="s">
        <v>138</v>
      </c>
    </row>
    <row r="91" spans="1:13" ht="30" x14ac:dyDescent="0.25">
      <c r="A91" s="14" t="s">
        <v>156</v>
      </c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120"/>
    </row>
    <row r="92" spans="1:13" ht="18.75" customHeight="1" x14ac:dyDescent="0.25">
      <c r="A92" s="53" t="s">
        <v>55</v>
      </c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2">
        <f>A93</f>
        <v>4790100</v>
      </c>
    </row>
    <row r="93" spans="1:13" ht="18.75" customHeight="1" x14ac:dyDescent="0.25">
      <c r="A93" s="49">
        <f>RAB!M166</f>
        <v>4790100</v>
      </c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3"/>
    </row>
    <row r="94" spans="1:13" x14ac:dyDescent="0.25">
      <c r="A94" s="49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</row>
    <row r="95" spans="1:13" hidden="1" x14ac:dyDescent="0.25">
      <c r="A95" s="52" t="s">
        <v>50</v>
      </c>
      <c r="B95" s="90"/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90"/>
    </row>
    <row r="96" spans="1:13" hidden="1" x14ac:dyDescent="0.25">
      <c r="A96" s="55" t="s">
        <v>54</v>
      </c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</row>
    <row r="97" spans="1:15" hidden="1" x14ac:dyDescent="0.25">
      <c r="A97" s="50" t="s">
        <v>55</v>
      </c>
      <c r="B97" s="90"/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90"/>
    </row>
    <row r="98" spans="1:15" hidden="1" x14ac:dyDescent="0.25">
      <c r="A98" s="49">
        <f>RAB!M188</f>
        <v>0</v>
      </c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</row>
    <row r="99" spans="1:15" hidden="1" x14ac:dyDescent="0.25">
      <c r="A99" s="52" t="s">
        <v>51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</row>
    <row r="100" spans="1:15" hidden="1" x14ac:dyDescent="0.25">
      <c r="A100" s="55" t="s">
        <v>54</v>
      </c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</row>
    <row r="101" spans="1:15" hidden="1" x14ac:dyDescent="0.25">
      <c r="A101" s="56" t="s">
        <v>55</v>
      </c>
      <c r="B101" s="90"/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</row>
    <row r="102" spans="1:15" hidden="1" x14ac:dyDescent="0.25">
      <c r="A102" s="49">
        <f>RAB!M201</f>
        <v>0</v>
      </c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</row>
    <row r="103" spans="1:15" x14ac:dyDescent="0.25">
      <c r="A103" s="57" t="s">
        <v>56</v>
      </c>
      <c r="B103" s="58">
        <f>B48</f>
        <v>4790100</v>
      </c>
      <c r="C103" s="58">
        <f>SUM(C52:C94)</f>
        <v>4790100</v>
      </c>
      <c r="D103" s="58">
        <f>SUM(D56:D94)</f>
        <v>4790100</v>
      </c>
      <c r="E103" s="58">
        <f>SUM(E60:E94)</f>
        <v>9290100</v>
      </c>
      <c r="F103" s="58">
        <f>SUM(F64:F94)</f>
        <v>4790100</v>
      </c>
      <c r="G103" s="58">
        <f>SUM(F64:F94)</f>
        <v>4790100</v>
      </c>
      <c r="H103" s="58">
        <f>SUM(H72:H94)</f>
        <v>4790100</v>
      </c>
      <c r="I103" s="58">
        <f>SUM(I76:I102)</f>
        <v>4790100</v>
      </c>
      <c r="J103" s="58">
        <f>SUM(J80:J94)</f>
        <v>4790100</v>
      </c>
      <c r="K103" s="58">
        <f>SUM(K84:K94)</f>
        <v>4790100</v>
      </c>
      <c r="L103" s="58">
        <f>SUM(L88:L94)</f>
        <v>4790100</v>
      </c>
      <c r="M103" s="58">
        <f>SUM(M92:M94)</f>
        <v>4790100</v>
      </c>
      <c r="N103" s="11">
        <f>SUM(B103:M103)-B105</f>
        <v>0</v>
      </c>
    </row>
    <row r="104" spans="1:15" x14ac:dyDescent="0.25">
      <c r="A104" s="59" t="s">
        <v>30</v>
      </c>
      <c r="B104" s="106" t="s">
        <v>146</v>
      </c>
      <c r="C104" s="106"/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</row>
    <row r="105" spans="1:15" x14ac:dyDescent="0.25">
      <c r="A105" s="59" t="s">
        <v>31</v>
      </c>
      <c r="B105" s="105">
        <f>RAB!M214</f>
        <v>61981200</v>
      </c>
      <c r="C105" s="105"/>
      <c r="D105" s="105"/>
      <c r="E105" s="105"/>
      <c r="F105" s="105"/>
      <c r="G105" s="105"/>
      <c r="H105" s="105"/>
      <c r="I105" s="105"/>
      <c r="J105" s="105"/>
      <c r="K105" s="105"/>
      <c r="L105" s="105"/>
      <c r="M105" s="105"/>
      <c r="O105" s="5"/>
    </row>
    <row r="108" spans="1:15" x14ac:dyDescent="0.25">
      <c r="B108" s="13" t="s">
        <v>53</v>
      </c>
      <c r="C108" s="10"/>
      <c r="D108" s="10"/>
      <c r="J108" s="13" t="s">
        <v>32</v>
      </c>
    </row>
    <row r="109" spans="1:15" x14ac:dyDescent="0.25">
      <c r="B109" s="12"/>
      <c r="C109" s="12"/>
      <c r="D109" s="12"/>
      <c r="I109" s="12"/>
      <c r="J109" s="12"/>
    </row>
    <row r="110" spans="1:15" x14ac:dyDescent="0.25">
      <c r="B110" s="12"/>
      <c r="C110" s="12"/>
      <c r="D110" s="12"/>
      <c r="I110" s="12"/>
      <c r="J110" s="12"/>
    </row>
    <row r="111" spans="1:15" x14ac:dyDescent="0.25">
      <c r="B111" s="12"/>
      <c r="C111" s="12"/>
      <c r="D111" s="12"/>
      <c r="I111" s="12"/>
      <c r="J111" s="12"/>
    </row>
    <row r="112" spans="1:15" x14ac:dyDescent="0.25">
      <c r="B112" s="12"/>
      <c r="C112" s="12"/>
      <c r="D112" s="12"/>
      <c r="J112" s="10"/>
      <c r="K112" s="10"/>
    </row>
    <row r="113" spans="2:12" ht="15.75" x14ac:dyDescent="0.3">
      <c r="B113" s="34" t="s">
        <v>178</v>
      </c>
      <c r="C113" s="32"/>
      <c r="D113" s="32"/>
      <c r="J113" s="35" t="s">
        <v>176</v>
      </c>
      <c r="K113" s="43"/>
      <c r="L113" s="22"/>
    </row>
    <row r="114" spans="2:12" ht="15.75" x14ac:dyDescent="0.3">
      <c r="B114" s="31" t="s">
        <v>179</v>
      </c>
      <c r="C114" s="33"/>
      <c r="D114" s="33"/>
      <c r="J114" s="36" t="s">
        <v>177</v>
      </c>
      <c r="K114" s="44"/>
      <c r="L114" s="22"/>
    </row>
  </sheetData>
  <mergeCells count="391">
    <mergeCell ref="G58:G59"/>
    <mergeCell ref="G60:G61"/>
    <mergeCell ref="I62:I63"/>
    <mergeCell ref="J82:J83"/>
    <mergeCell ref="J74:J75"/>
    <mergeCell ref="E78:E79"/>
    <mergeCell ref="E80:E81"/>
    <mergeCell ref="E82:E83"/>
    <mergeCell ref="D78:D79"/>
    <mergeCell ref="D80:D81"/>
    <mergeCell ref="D82:D83"/>
    <mergeCell ref="H76:H77"/>
    <mergeCell ref="H78:H79"/>
    <mergeCell ref="H80:H81"/>
    <mergeCell ref="H82:H83"/>
    <mergeCell ref="I64:I65"/>
    <mergeCell ref="F68:F69"/>
    <mergeCell ref="J68:J69"/>
    <mergeCell ref="G68:G69"/>
    <mergeCell ref="F80:F81"/>
    <mergeCell ref="F82:F83"/>
    <mergeCell ref="D74:D75"/>
    <mergeCell ref="D76:D77"/>
    <mergeCell ref="E74:E75"/>
    <mergeCell ref="G90:G91"/>
    <mergeCell ref="G92:G93"/>
    <mergeCell ref="J76:J77"/>
    <mergeCell ref="K74:K75"/>
    <mergeCell ref="K76:K77"/>
    <mergeCell ref="K78:K79"/>
    <mergeCell ref="K80:K81"/>
    <mergeCell ref="J90:J91"/>
    <mergeCell ref="J92:J93"/>
    <mergeCell ref="K90:K91"/>
    <mergeCell ref="K92:K93"/>
    <mergeCell ref="J86:J87"/>
    <mergeCell ref="J88:J89"/>
    <mergeCell ref="K86:K87"/>
    <mergeCell ref="K88:K89"/>
    <mergeCell ref="I88:I89"/>
    <mergeCell ref="I90:I91"/>
    <mergeCell ref="I92:I93"/>
    <mergeCell ref="J84:J85"/>
    <mergeCell ref="H90:H91"/>
    <mergeCell ref="H92:H93"/>
    <mergeCell ref="I78:I79"/>
    <mergeCell ref="G76:G77"/>
    <mergeCell ref="H74:H75"/>
    <mergeCell ref="B88:B89"/>
    <mergeCell ref="B90:B91"/>
    <mergeCell ref="E84:E85"/>
    <mergeCell ref="E86:E87"/>
    <mergeCell ref="E88:E89"/>
    <mergeCell ref="E90:E91"/>
    <mergeCell ref="E92:E93"/>
    <mergeCell ref="F88:F89"/>
    <mergeCell ref="F90:F91"/>
    <mergeCell ref="F92:F93"/>
    <mergeCell ref="C84:C85"/>
    <mergeCell ref="C86:C87"/>
    <mergeCell ref="C88:C89"/>
    <mergeCell ref="C90:C91"/>
    <mergeCell ref="C92:C93"/>
    <mergeCell ref="D84:D85"/>
    <mergeCell ref="D86:D87"/>
    <mergeCell ref="D88:D89"/>
    <mergeCell ref="D90:D91"/>
    <mergeCell ref="D92:D93"/>
    <mergeCell ref="F84:F85"/>
    <mergeCell ref="F86:F87"/>
    <mergeCell ref="B74:B75"/>
    <mergeCell ref="B76:B77"/>
    <mergeCell ref="B78:B79"/>
    <mergeCell ref="B80:B81"/>
    <mergeCell ref="B82:B83"/>
    <mergeCell ref="B84:B85"/>
    <mergeCell ref="B86:B87"/>
    <mergeCell ref="C74:C75"/>
    <mergeCell ref="C76:C77"/>
    <mergeCell ref="E76:E77"/>
    <mergeCell ref="F74:F75"/>
    <mergeCell ref="F76:F77"/>
    <mergeCell ref="C78:C79"/>
    <mergeCell ref="F78:F79"/>
    <mergeCell ref="M70:M71"/>
    <mergeCell ref="M72:M73"/>
    <mergeCell ref="G74:G75"/>
    <mergeCell ref="L74:L75"/>
    <mergeCell ref="L76:L77"/>
    <mergeCell ref="L78:L79"/>
    <mergeCell ref="J72:J73"/>
    <mergeCell ref="K72:K73"/>
    <mergeCell ref="L72:L73"/>
    <mergeCell ref="J78:J79"/>
    <mergeCell ref="M74:M75"/>
    <mergeCell ref="M76:M77"/>
    <mergeCell ref="M78:M79"/>
    <mergeCell ref="H70:H71"/>
    <mergeCell ref="L70:L71"/>
    <mergeCell ref="I74:I75"/>
    <mergeCell ref="I76:I77"/>
    <mergeCell ref="I72:I73"/>
    <mergeCell ref="G78:G79"/>
    <mergeCell ref="K97:K98"/>
    <mergeCell ref="L97:L98"/>
    <mergeCell ref="L80:L81"/>
    <mergeCell ref="L82:L83"/>
    <mergeCell ref="L84:L85"/>
    <mergeCell ref="L88:L89"/>
    <mergeCell ref="M90:M91"/>
    <mergeCell ref="M92:M93"/>
    <mergeCell ref="L90:L91"/>
    <mergeCell ref="L92:L93"/>
    <mergeCell ref="M84:M85"/>
    <mergeCell ref="M86:M87"/>
    <mergeCell ref="M88:M89"/>
    <mergeCell ref="M80:M81"/>
    <mergeCell ref="M82:M83"/>
    <mergeCell ref="L95:L96"/>
    <mergeCell ref="M95:M96"/>
    <mergeCell ref="M97:M98"/>
    <mergeCell ref="L86:L87"/>
    <mergeCell ref="K101:K102"/>
    <mergeCell ref="L101:L102"/>
    <mergeCell ref="M101:M102"/>
    <mergeCell ref="C99:C100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L99:L100"/>
    <mergeCell ref="M99:M100"/>
    <mergeCell ref="I99:I100"/>
    <mergeCell ref="J99:J100"/>
    <mergeCell ref="K99:K100"/>
    <mergeCell ref="A5:A6"/>
    <mergeCell ref="D99:D100"/>
    <mergeCell ref="E99:E100"/>
    <mergeCell ref="F99:F100"/>
    <mergeCell ref="D95:D96"/>
    <mergeCell ref="E95:E96"/>
    <mergeCell ref="F95:F96"/>
    <mergeCell ref="C95:C96"/>
    <mergeCell ref="H72:H73"/>
    <mergeCell ref="C72:C73"/>
    <mergeCell ref="D72:D73"/>
    <mergeCell ref="E72:E73"/>
    <mergeCell ref="F72:F73"/>
    <mergeCell ref="G72:G73"/>
    <mergeCell ref="B72:B73"/>
    <mergeCell ref="B68:B69"/>
    <mergeCell ref="C68:C69"/>
    <mergeCell ref="D68:D69"/>
    <mergeCell ref="E68:E69"/>
    <mergeCell ref="B39:M39"/>
    <mergeCell ref="B36:M36"/>
    <mergeCell ref="B38:M38"/>
    <mergeCell ref="I97:I98"/>
    <mergeCell ref="J97:J98"/>
    <mergeCell ref="B97:B98"/>
    <mergeCell ref="C97:C98"/>
    <mergeCell ref="D97:D98"/>
    <mergeCell ref="E97:E98"/>
    <mergeCell ref="F97:F98"/>
    <mergeCell ref="G97:G98"/>
    <mergeCell ref="H97:H98"/>
    <mergeCell ref="G99:G100"/>
    <mergeCell ref="H99:H100"/>
    <mergeCell ref="B99:B100"/>
    <mergeCell ref="G95:G96"/>
    <mergeCell ref="H95:H96"/>
    <mergeCell ref="I95:I96"/>
    <mergeCell ref="J95:J96"/>
    <mergeCell ref="K95:K96"/>
    <mergeCell ref="B95:B96"/>
    <mergeCell ref="J80:J81"/>
    <mergeCell ref="K82:K83"/>
    <mergeCell ref="K84:K85"/>
    <mergeCell ref="I80:I81"/>
    <mergeCell ref="I82:I83"/>
    <mergeCell ref="I84:I85"/>
    <mergeCell ref="I86:I87"/>
    <mergeCell ref="H84:H85"/>
    <mergeCell ref="H86:H87"/>
    <mergeCell ref="H88:H89"/>
    <mergeCell ref="G80:G81"/>
    <mergeCell ref="G82:G83"/>
    <mergeCell ref="G84:G85"/>
    <mergeCell ref="G86:G87"/>
    <mergeCell ref="G88:G89"/>
    <mergeCell ref="B92:B93"/>
    <mergeCell ref="C80:C81"/>
    <mergeCell ref="C82:C83"/>
    <mergeCell ref="B70:B71"/>
    <mergeCell ref="C70:C71"/>
    <mergeCell ref="D70:D71"/>
    <mergeCell ref="E70:E71"/>
    <mergeCell ref="F70:F71"/>
    <mergeCell ref="G70:G71"/>
    <mergeCell ref="I70:I71"/>
    <mergeCell ref="J70:J71"/>
    <mergeCell ref="K70:K71"/>
    <mergeCell ref="D62:D63"/>
    <mergeCell ref="E62:E63"/>
    <mergeCell ref="L68:L69"/>
    <mergeCell ref="M68:M69"/>
    <mergeCell ref="H66:H67"/>
    <mergeCell ref="I66:I67"/>
    <mergeCell ref="J66:J67"/>
    <mergeCell ref="G66:G67"/>
    <mergeCell ref="B66:B67"/>
    <mergeCell ref="C66:C67"/>
    <mergeCell ref="D66:D67"/>
    <mergeCell ref="E66:E67"/>
    <mergeCell ref="F66:F67"/>
    <mergeCell ref="K66:K67"/>
    <mergeCell ref="K68:K69"/>
    <mergeCell ref="L66:L67"/>
    <mergeCell ref="M66:M67"/>
    <mergeCell ref="H68:H69"/>
    <mergeCell ref="I68:I69"/>
    <mergeCell ref="B58:B59"/>
    <mergeCell ref="C58:C59"/>
    <mergeCell ref="D58:D59"/>
    <mergeCell ref="F58:F59"/>
    <mergeCell ref="L62:L63"/>
    <mergeCell ref="M62:M63"/>
    <mergeCell ref="B64:B65"/>
    <mergeCell ref="C64:C65"/>
    <mergeCell ref="D64:D65"/>
    <mergeCell ref="E64:E65"/>
    <mergeCell ref="G64:G65"/>
    <mergeCell ref="H64:H65"/>
    <mergeCell ref="F64:F65"/>
    <mergeCell ref="J64:J65"/>
    <mergeCell ref="K64:K65"/>
    <mergeCell ref="L64:L65"/>
    <mergeCell ref="M64:M65"/>
    <mergeCell ref="G62:G63"/>
    <mergeCell ref="H62:H63"/>
    <mergeCell ref="F62:F63"/>
    <mergeCell ref="J62:J63"/>
    <mergeCell ref="K62:K63"/>
    <mergeCell ref="B62:B63"/>
    <mergeCell ref="C62:C63"/>
    <mergeCell ref="D50:D51"/>
    <mergeCell ref="D52:D53"/>
    <mergeCell ref="E54:E55"/>
    <mergeCell ref="M50:M51"/>
    <mergeCell ref="D54:D55"/>
    <mergeCell ref="F54:F55"/>
    <mergeCell ref="L58:L59"/>
    <mergeCell ref="M58:M59"/>
    <mergeCell ref="B60:B61"/>
    <mergeCell ref="C60:C61"/>
    <mergeCell ref="D60:D61"/>
    <mergeCell ref="F60:F61"/>
    <mergeCell ref="E60:E61"/>
    <mergeCell ref="H60:H61"/>
    <mergeCell ref="I60:I61"/>
    <mergeCell ref="J60:J61"/>
    <mergeCell ref="K60:K61"/>
    <mergeCell ref="L60:L61"/>
    <mergeCell ref="M60:M61"/>
    <mergeCell ref="E58:E59"/>
    <mergeCell ref="H58:H59"/>
    <mergeCell ref="I58:I59"/>
    <mergeCell ref="J58:J59"/>
    <mergeCell ref="K58:K59"/>
    <mergeCell ref="F50:F51"/>
    <mergeCell ref="G50:G51"/>
    <mergeCell ref="L54:L55"/>
    <mergeCell ref="M54:M55"/>
    <mergeCell ref="L56:L57"/>
    <mergeCell ref="M56:M57"/>
    <mergeCell ref="G54:G55"/>
    <mergeCell ref="H54:H55"/>
    <mergeCell ref="I54:I55"/>
    <mergeCell ref="J54:J55"/>
    <mergeCell ref="K54:K55"/>
    <mergeCell ref="H50:H51"/>
    <mergeCell ref="I50:I51"/>
    <mergeCell ref="J50:J51"/>
    <mergeCell ref="K50:K51"/>
    <mergeCell ref="L50:L51"/>
    <mergeCell ref="B56:B57"/>
    <mergeCell ref="C56:C57"/>
    <mergeCell ref="D56:D57"/>
    <mergeCell ref="F56:F57"/>
    <mergeCell ref="G56:G57"/>
    <mergeCell ref="H56:H57"/>
    <mergeCell ref="I56:I57"/>
    <mergeCell ref="J56:J57"/>
    <mergeCell ref="K56:K57"/>
    <mergeCell ref="E56:E57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G14:J14"/>
    <mergeCell ref="K14:M14"/>
    <mergeCell ref="C54:C55"/>
    <mergeCell ref="G52:G53"/>
    <mergeCell ref="H52:H53"/>
    <mergeCell ref="I52:I53"/>
    <mergeCell ref="J52:J53"/>
    <mergeCell ref="K52:K53"/>
    <mergeCell ref="L52:L53"/>
    <mergeCell ref="M52:M53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C50:C51"/>
    <mergeCell ref="E50:E51"/>
    <mergeCell ref="J48:J49"/>
    <mergeCell ref="J46:J47"/>
    <mergeCell ref="K46:K47"/>
    <mergeCell ref="L46:L47"/>
    <mergeCell ref="C46:C47"/>
    <mergeCell ref="C48:C49"/>
    <mergeCell ref="B23:M23"/>
    <mergeCell ref="B37:M37"/>
    <mergeCell ref="B105:M105"/>
    <mergeCell ref="B104:M104"/>
    <mergeCell ref="B27:M32"/>
    <mergeCell ref="A42:M42"/>
    <mergeCell ref="B43:M43"/>
    <mergeCell ref="B50:B51"/>
    <mergeCell ref="K48:K49"/>
    <mergeCell ref="B48:B49"/>
    <mergeCell ref="D48:D49"/>
    <mergeCell ref="E48:E49"/>
    <mergeCell ref="F48:F49"/>
    <mergeCell ref="D46:D47"/>
    <mergeCell ref="E46:E47"/>
    <mergeCell ref="F46:F47"/>
    <mergeCell ref="G46:G47"/>
    <mergeCell ref="B54:B55"/>
    <mergeCell ref="B33:M33"/>
    <mergeCell ref="B34:M34"/>
    <mergeCell ref="B17:M17"/>
    <mergeCell ref="B18:M18"/>
    <mergeCell ref="B19:M19"/>
    <mergeCell ref="B20:M20"/>
    <mergeCell ref="B46:B47"/>
    <mergeCell ref="M46:M47"/>
    <mergeCell ref="B52:B53"/>
    <mergeCell ref="C52:C53"/>
    <mergeCell ref="H46:H47"/>
    <mergeCell ref="I46:I47"/>
    <mergeCell ref="E52:E53"/>
    <mergeCell ref="F52:F53"/>
    <mergeCell ref="B21:M21"/>
    <mergeCell ref="B22:M22"/>
    <mergeCell ref="B35:M35"/>
    <mergeCell ref="L48:L49"/>
    <mergeCell ref="M48:M49"/>
    <mergeCell ref="B40:M40"/>
    <mergeCell ref="B41:M41"/>
    <mergeCell ref="G48:G49"/>
    <mergeCell ref="H48:H49"/>
    <mergeCell ref="I48:I49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104:M104" xr:uid="{00000000-0002-0000-0000-000001000000}">
      <formula1>"1 Bulan, 2 Bulan, 3 Bulan, 4 Bulan, 5 Bulan, 6 Bulan, 7 Bulan, 8 Bulan, 9 Bulan, 10 Bulan, 11 Bulan, 12 Bulan"</formula1>
    </dataValidation>
  </dataValidations>
  <pageMargins left="0.70866141732283472" right="0.31496062992125984" top="0.74803149606299213" bottom="0.74803149606299213" header="0.31496062992125984" footer="0.31496062992125984"/>
  <pageSetup paperSize="5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23"/>
  <sheetViews>
    <sheetView tabSelected="1" view="pageBreakPreview" topLeftCell="C158" zoomScaleNormal="100" zoomScaleSheetLayoutView="100" workbookViewId="0">
      <selection activeCell="L171" sqref="L171:L177"/>
    </sheetView>
  </sheetViews>
  <sheetFormatPr defaultRowHeight="15" x14ac:dyDescent="0.25"/>
  <cols>
    <col min="1" max="1" width="24.42578125" style="38" customWidth="1"/>
    <col min="2" max="2" width="13.7109375" style="38" customWidth="1"/>
    <col min="3" max="3" width="9.140625" style="38" customWidth="1"/>
    <col min="4" max="6" width="9.140625" style="38"/>
    <col min="7" max="7" width="11.85546875" style="38" customWidth="1"/>
    <col min="8" max="10" width="9.140625" style="38"/>
    <col min="11" max="11" width="12" style="38" customWidth="1"/>
    <col min="12" max="12" width="16.42578125" style="38" customWidth="1"/>
    <col min="13" max="13" width="14.28515625" style="38" bestFit="1" customWidth="1"/>
    <col min="14" max="14" width="6.28515625" style="38" customWidth="1"/>
    <col min="15" max="16384" width="9.140625" style="38"/>
  </cols>
  <sheetData>
    <row r="1" spans="1:14" x14ac:dyDescent="0.25">
      <c r="A1" s="37" t="s">
        <v>0</v>
      </c>
      <c r="B1" s="97" t="str">
        <f>'FORMAT KAK'!B3:M3</f>
        <v>Kecamatan Pandanarum</v>
      </c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4" x14ac:dyDescent="0.25">
      <c r="A2" s="37" t="s">
        <v>1</v>
      </c>
      <c r="B2" s="97" t="str">
        <f>'FORMAT KAK'!B4:M4</f>
        <v>Kecamatan Pandanarum</v>
      </c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4" x14ac:dyDescent="0.25">
      <c r="A3" s="177" t="s">
        <v>67</v>
      </c>
      <c r="B3" s="178" t="s">
        <v>8</v>
      </c>
      <c r="C3" s="178"/>
      <c r="D3" s="178"/>
      <c r="E3" s="178"/>
      <c r="F3" s="178"/>
      <c r="G3" s="178" t="s">
        <v>10</v>
      </c>
      <c r="H3" s="178"/>
      <c r="I3" s="178"/>
      <c r="J3" s="178"/>
      <c r="K3" s="178" t="s">
        <v>9</v>
      </c>
      <c r="L3" s="178"/>
    </row>
    <row r="4" spans="1:14" x14ac:dyDescent="0.25">
      <c r="A4" s="177"/>
      <c r="B4" s="179" t="str">
        <f>'FORMAT KAK'!B6:F6</f>
        <v>Nilai IKM Kecamatan</v>
      </c>
      <c r="C4" s="180"/>
      <c r="D4" s="180"/>
      <c r="E4" s="180"/>
      <c r="F4" s="181"/>
      <c r="G4" s="178" t="str">
        <f>'FORMAT KAK'!G6:J6</f>
        <v>85,50</v>
      </c>
      <c r="H4" s="178"/>
      <c r="I4" s="178"/>
      <c r="J4" s="178"/>
      <c r="K4" s="178" t="str">
        <f>'FORMAT KAK'!K6:M6</f>
        <v>angka</v>
      </c>
      <c r="L4" s="178"/>
    </row>
    <row r="5" spans="1:14" x14ac:dyDescent="0.25">
      <c r="A5" s="37" t="s">
        <v>2</v>
      </c>
      <c r="B5" s="182" t="str">
        <f>'FORMAT KAK'!B7:M7</f>
        <v>Program Penunjang Urusan Pemerintahan Daerah</v>
      </c>
      <c r="C5" s="182"/>
      <c r="D5" s="182"/>
      <c r="E5" s="182"/>
      <c r="F5" s="182"/>
      <c r="G5" s="182"/>
      <c r="H5" s="182"/>
      <c r="I5" s="182"/>
      <c r="J5" s="182"/>
      <c r="K5" s="182"/>
      <c r="L5" s="182"/>
    </row>
    <row r="6" spans="1:14" x14ac:dyDescent="0.25">
      <c r="A6" s="134" t="s">
        <v>3</v>
      </c>
      <c r="B6" s="178" t="s">
        <v>8</v>
      </c>
      <c r="C6" s="178"/>
      <c r="D6" s="178"/>
      <c r="E6" s="178"/>
      <c r="F6" s="178"/>
      <c r="G6" s="178" t="s">
        <v>10</v>
      </c>
      <c r="H6" s="178"/>
      <c r="I6" s="178"/>
      <c r="J6" s="178"/>
      <c r="K6" s="178" t="s">
        <v>9</v>
      </c>
      <c r="L6" s="178"/>
    </row>
    <row r="7" spans="1:14" s="39" customFormat="1" ht="34.5" customHeight="1" x14ac:dyDescent="0.25">
      <c r="A7" s="134"/>
      <c r="B7" s="183" t="str">
        <f>'FORMAT KAK'!B9:F9</f>
        <v>Persentase Penunjang Urusan Pemerintahan Daerah Kabupaten / Kota yang terlaksana</v>
      </c>
      <c r="C7" s="183"/>
      <c r="D7" s="183"/>
      <c r="E7" s="183"/>
      <c r="F7" s="183"/>
      <c r="G7" s="134">
        <f>'FORMAT KAK'!G9:J9</f>
        <v>100</v>
      </c>
      <c r="H7" s="134"/>
      <c r="I7" s="134"/>
      <c r="J7" s="134"/>
      <c r="K7" s="134" t="str">
        <f>'FORMAT KAK'!K9:M9</f>
        <v>%</v>
      </c>
      <c r="L7" s="134"/>
    </row>
    <row r="8" spans="1:14" x14ac:dyDescent="0.25">
      <c r="A8" s="37" t="s">
        <v>4</v>
      </c>
      <c r="B8" s="97" t="str">
        <f>'FORMAT KAK'!B10:M10</f>
        <v xml:space="preserve">Penyediaan Jasa Penunjang Urusan </v>
      </c>
      <c r="C8" s="97"/>
      <c r="D8" s="97"/>
      <c r="E8" s="97"/>
      <c r="F8" s="97"/>
      <c r="G8" s="97"/>
      <c r="H8" s="97"/>
      <c r="I8" s="97"/>
      <c r="J8" s="97"/>
      <c r="K8" s="97"/>
      <c r="L8" s="97"/>
    </row>
    <row r="9" spans="1:14" x14ac:dyDescent="0.25">
      <c r="A9" s="134" t="s">
        <v>5</v>
      </c>
      <c r="B9" s="178" t="s">
        <v>8</v>
      </c>
      <c r="C9" s="178"/>
      <c r="D9" s="178"/>
      <c r="E9" s="178"/>
      <c r="F9" s="178"/>
      <c r="G9" s="178" t="s">
        <v>10</v>
      </c>
      <c r="H9" s="178"/>
      <c r="I9" s="178"/>
      <c r="J9" s="178"/>
      <c r="K9" s="178" t="s">
        <v>9</v>
      </c>
      <c r="L9" s="178"/>
    </row>
    <row r="10" spans="1:14" s="39" customFormat="1" ht="33.75" customHeight="1" x14ac:dyDescent="0.25">
      <c r="A10" s="134"/>
      <c r="B10" s="164" t="str">
        <f>'FORMAT KAK'!B12:F12</f>
        <v xml:space="preserve">Persentase Penyediaan Jasa Penunjang </v>
      </c>
      <c r="C10" s="165"/>
      <c r="D10" s="165"/>
      <c r="E10" s="165"/>
      <c r="F10" s="166"/>
      <c r="G10" s="134">
        <f>'FORMAT KAK'!G12:J12</f>
        <v>100</v>
      </c>
      <c r="H10" s="134"/>
      <c r="I10" s="134"/>
      <c r="J10" s="134"/>
      <c r="K10" s="134" t="str">
        <f>'FORMAT KAK'!K12:M12</f>
        <v>%</v>
      </c>
      <c r="L10" s="134"/>
    </row>
    <row r="11" spans="1:14" x14ac:dyDescent="0.25">
      <c r="A11" s="37" t="s">
        <v>6</v>
      </c>
      <c r="B11" s="97" t="str">
        <f>'FORMAT KAK'!B13:M13</f>
        <v>Penyediaan Jasa Pelayanan Umum Kantor</v>
      </c>
      <c r="C11" s="97"/>
      <c r="D11" s="97"/>
      <c r="E11" s="97"/>
      <c r="F11" s="97"/>
      <c r="G11" s="97"/>
      <c r="H11" s="97"/>
      <c r="I11" s="97"/>
      <c r="J11" s="97"/>
      <c r="K11" s="97"/>
      <c r="L11" s="97"/>
    </row>
    <row r="12" spans="1:14" x14ac:dyDescent="0.25">
      <c r="A12" s="134" t="s">
        <v>7</v>
      </c>
      <c r="B12" s="178" t="s">
        <v>8</v>
      </c>
      <c r="C12" s="178"/>
      <c r="D12" s="178"/>
      <c r="E12" s="178"/>
      <c r="F12" s="178"/>
      <c r="G12" s="178" t="s">
        <v>10</v>
      </c>
      <c r="H12" s="178"/>
      <c r="I12" s="178"/>
      <c r="J12" s="178"/>
      <c r="K12" s="178" t="s">
        <v>9</v>
      </c>
      <c r="L12" s="178"/>
    </row>
    <row r="13" spans="1:14" s="39" customFormat="1" ht="30.75" customHeight="1" x14ac:dyDescent="0.25">
      <c r="A13" s="134"/>
      <c r="B13" s="164" t="str">
        <f>'FORMAT KAK'!B15:F15</f>
        <v>Jumlah   Laporan   Penyediaan   Jasa Pelayanan  Umum Kantor yang Disediakan</v>
      </c>
      <c r="C13" s="165"/>
      <c r="D13" s="165"/>
      <c r="E13" s="165"/>
      <c r="F13" s="166"/>
      <c r="G13" s="134">
        <f>'FORMAT KAK'!G15:J15</f>
        <v>12</v>
      </c>
      <c r="H13" s="134"/>
      <c r="I13" s="134"/>
      <c r="J13" s="134"/>
      <c r="K13" s="134" t="str">
        <f>'FORMAT KAK'!K15:M15</f>
        <v>Laporan</v>
      </c>
      <c r="L13" s="134"/>
    </row>
    <row r="14" spans="1:14" x14ac:dyDescent="0.25">
      <c r="A14" s="2" t="s">
        <v>33</v>
      </c>
      <c r="B14" s="184">
        <f>M214</f>
        <v>61981200</v>
      </c>
      <c r="C14" s="184"/>
      <c r="D14" s="184"/>
      <c r="E14" s="184"/>
      <c r="F14" s="184"/>
      <c r="G14" s="184"/>
      <c r="H14" s="184"/>
      <c r="I14" s="184"/>
      <c r="J14" s="184"/>
      <c r="K14" s="184"/>
      <c r="L14" s="184"/>
    </row>
    <row r="16" spans="1:14" ht="15" customHeight="1" x14ac:dyDescent="0.25">
      <c r="A16" s="185" t="s">
        <v>34</v>
      </c>
      <c r="B16" s="185"/>
      <c r="C16" s="185"/>
      <c r="D16" s="185"/>
      <c r="E16" s="185"/>
      <c r="F16" s="185" t="s">
        <v>35</v>
      </c>
      <c r="G16" s="185"/>
      <c r="H16" s="185" t="s">
        <v>38</v>
      </c>
      <c r="I16" s="185"/>
      <c r="J16" s="187" t="s">
        <v>39</v>
      </c>
      <c r="K16" s="187"/>
      <c r="L16" s="185" t="s">
        <v>37</v>
      </c>
      <c r="M16" s="185" t="s">
        <v>36</v>
      </c>
      <c r="N16" s="185"/>
    </row>
    <row r="17" spans="1:14" x14ac:dyDescent="0.25">
      <c r="A17" s="185"/>
      <c r="B17" s="185"/>
      <c r="C17" s="185"/>
      <c r="D17" s="185"/>
      <c r="E17" s="185"/>
      <c r="F17" s="185"/>
      <c r="G17" s="185"/>
      <c r="H17" s="185"/>
      <c r="I17" s="185"/>
      <c r="J17" s="187"/>
      <c r="K17" s="187"/>
      <c r="L17" s="185"/>
      <c r="M17" s="185"/>
      <c r="N17" s="185"/>
    </row>
    <row r="18" spans="1:14" x14ac:dyDescent="0.25">
      <c r="A18" s="185"/>
      <c r="B18" s="185"/>
      <c r="C18" s="185"/>
      <c r="D18" s="185"/>
      <c r="E18" s="185"/>
      <c r="F18" s="185"/>
      <c r="G18" s="185"/>
      <c r="H18" s="185"/>
      <c r="I18" s="185"/>
      <c r="J18" s="187"/>
      <c r="K18" s="187"/>
      <c r="L18" s="185"/>
      <c r="M18" s="185"/>
      <c r="N18" s="185"/>
    </row>
    <row r="19" spans="1:14" s="39" customFormat="1" ht="29.1" customHeight="1" x14ac:dyDescent="0.25">
      <c r="A19" s="140" t="str">
        <f>'FORMAT KAK'!A46&amp; " "  &amp;  'FORMAT KAK'!A47</f>
        <v>Tahap I - Belanja Jasa Tenaga Administrasi dan Tenaga Kebersihan</v>
      </c>
      <c r="B19" s="141"/>
      <c r="C19" s="141"/>
      <c r="D19" s="141"/>
      <c r="E19" s="142"/>
      <c r="F19" s="186"/>
      <c r="G19" s="186"/>
      <c r="H19" s="134"/>
      <c r="I19" s="134"/>
      <c r="J19" s="134"/>
      <c r="K19" s="134"/>
      <c r="L19" s="66"/>
      <c r="M19" s="173">
        <f>M20+M23+M26+M29</f>
        <v>4790100</v>
      </c>
      <c r="N19" s="173"/>
    </row>
    <row r="20" spans="1:14" s="39" customFormat="1" ht="29.1" customHeight="1" x14ac:dyDescent="0.25">
      <c r="A20" s="25"/>
      <c r="B20" s="151" t="s">
        <v>157</v>
      </c>
      <c r="C20" s="151"/>
      <c r="D20" s="151"/>
      <c r="E20" s="151"/>
      <c r="F20" s="134"/>
      <c r="G20" s="134"/>
      <c r="H20" s="134"/>
      <c r="I20" s="134"/>
      <c r="J20" s="134"/>
      <c r="K20" s="134"/>
      <c r="L20" s="66"/>
      <c r="M20" s="173">
        <f>M21</f>
        <v>4500000</v>
      </c>
      <c r="N20" s="173"/>
    </row>
    <row r="21" spans="1:14" s="39" customFormat="1" x14ac:dyDescent="0.25">
      <c r="A21" s="25"/>
      <c r="B21" s="147" t="s">
        <v>158</v>
      </c>
      <c r="C21" s="148"/>
      <c r="D21" s="148"/>
      <c r="E21" s="149"/>
      <c r="F21" s="66">
        <v>780</v>
      </c>
      <c r="G21" s="60" t="s">
        <v>165</v>
      </c>
      <c r="H21" s="134" t="s">
        <v>64</v>
      </c>
      <c r="I21" s="134"/>
      <c r="J21" s="66">
        <v>60</v>
      </c>
      <c r="K21" s="60" t="s">
        <v>165</v>
      </c>
      <c r="L21" s="48">
        <v>75000</v>
      </c>
      <c r="M21" s="136">
        <f>J21*L21</f>
        <v>4500000</v>
      </c>
      <c r="N21" s="137"/>
    </row>
    <row r="22" spans="1:14" s="39" customFormat="1" x14ac:dyDescent="0.25">
      <c r="A22" s="25"/>
      <c r="B22" s="150"/>
      <c r="C22" s="148"/>
      <c r="D22" s="148"/>
      <c r="E22" s="149"/>
      <c r="F22" s="66"/>
      <c r="G22" s="46"/>
      <c r="H22" s="134"/>
      <c r="I22" s="134"/>
      <c r="J22" s="66"/>
      <c r="K22" s="46"/>
      <c r="L22" s="48"/>
      <c r="M22" s="136"/>
      <c r="N22" s="137"/>
    </row>
    <row r="23" spans="1:14" s="39" customFormat="1" ht="29.25" customHeight="1" x14ac:dyDescent="0.25">
      <c r="A23" s="25"/>
      <c r="B23" s="140" t="s">
        <v>172</v>
      </c>
      <c r="C23" s="141"/>
      <c r="D23" s="141"/>
      <c r="E23" s="142"/>
      <c r="F23" s="66"/>
      <c r="G23" s="46"/>
      <c r="H23" s="134"/>
      <c r="I23" s="134"/>
      <c r="J23" s="66"/>
      <c r="K23" s="46"/>
      <c r="L23" s="48"/>
      <c r="M23" s="138">
        <f>M24</f>
        <v>240000</v>
      </c>
      <c r="N23" s="139"/>
    </row>
    <row r="24" spans="1:14" s="39" customFormat="1" x14ac:dyDescent="0.25">
      <c r="A24" s="25"/>
      <c r="B24" s="147" t="s">
        <v>160</v>
      </c>
      <c r="C24" s="148"/>
      <c r="D24" s="148"/>
      <c r="E24" s="149"/>
      <c r="F24" s="66">
        <v>36</v>
      </c>
      <c r="G24" s="60" t="s">
        <v>166</v>
      </c>
      <c r="H24" s="134" t="s">
        <v>64</v>
      </c>
      <c r="I24" s="134"/>
      <c r="J24" s="66">
        <v>3</v>
      </c>
      <c r="K24" s="60" t="s">
        <v>167</v>
      </c>
      <c r="L24" s="48">
        <v>80000</v>
      </c>
      <c r="M24" s="136">
        <f t="shared" ref="M24:M27" si="0">J24*L24</f>
        <v>240000</v>
      </c>
      <c r="N24" s="137"/>
    </row>
    <row r="25" spans="1:14" s="39" customFormat="1" x14ac:dyDescent="0.25">
      <c r="A25" s="40"/>
      <c r="B25" s="160"/>
      <c r="C25" s="160"/>
      <c r="D25" s="160"/>
      <c r="E25" s="160"/>
      <c r="F25" s="66"/>
      <c r="G25" s="46"/>
      <c r="H25" s="134"/>
      <c r="I25" s="134"/>
      <c r="J25" s="66"/>
      <c r="K25" s="46"/>
      <c r="L25" s="48"/>
      <c r="M25" s="136"/>
      <c r="N25" s="137"/>
    </row>
    <row r="26" spans="1:14" s="39" customFormat="1" ht="33" customHeight="1" x14ac:dyDescent="0.25">
      <c r="A26" s="40"/>
      <c r="B26" s="161" t="s">
        <v>173</v>
      </c>
      <c r="C26" s="162"/>
      <c r="D26" s="162"/>
      <c r="E26" s="163"/>
      <c r="F26" s="66"/>
      <c r="G26" s="46"/>
      <c r="H26" s="134"/>
      <c r="I26" s="134"/>
      <c r="J26" s="66"/>
      <c r="K26" s="46"/>
      <c r="L26" s="48"/>
      <c r="M26" s="138">
        <f>M27</f>
        <v>15000</v>
      </c>
      <c r="N26" s="139"/>
    </row>
    <row r="27" spans="1:14" s="39" customFormat="1" x14ac:dyDescent="0.25">
      <c r="A27" s="25"/>
      <c r="B27" s="157" t="s">
        <v>162</v>
      </c>
      <c r="C27" s="158"/>
      <c r="D27" s="158"/>
      <c r="E27" s="159"/>
      <c r="F27" s="66">
        <v>36</v>
      </c>
      <c r="G27" s="60" t="s">
        <v>166</v>
      </c>
      <c r="H27" s="134" t="s">
        <v>64</v>
      </c>
      <c r="I27" s="134"/>
      <c r="J27" s="66">
        <v>3</v>
      </c>
      <c r="K27" s="60" t="s">
        <v>166</v>
      </c>
      <c r="L27" s="48">
        <v>5000</v>
      </c>
      <c r="M27" s="136">
        <f t="shared" si="0"/>
        <v>15000</v>
      </c>
      <c r="N27" s="137"/>
    </row>
    <row r="28" spans="1:14" s="39" customFormat="1" x14ac:dyDescent="0.25">
      <c r="A28" s="25"/>
      <c r="B28" s="155"/>
      <c r="C28" s="155"/>
      <c r="D28" s="155"/>
      <c r="E28" s="155"/>
      <c r="F28" s="66"/>
      <c r="G28" s="46"/>
      <c r="H28" s="143"/>
      <c r="I28" s="144"/>
      <c r="J28" s="66"/>
      <c r="K28" s="46"/>
      <c r="L28" s="48"/>
      <c r="M28" s="61"/>
      <c r="N28" s="62"/>
    </row>
    <row r="29" spans="1:14" s="39" customFormat="1" ht="30" customHeight="1" x14ac:dyDescent="0.25">
      <c r="A29" s="25"/>
      <c r="B29" s="156" t="s">
        <v>174</v>
      </c>
      <c r="C29" s="156"/>
      <c r="D29" s="156"/>
      <c r="E29" s="156"/>
      <c r="F29" s="66"/>
      <c r="G29" s="46"/>
      <c r="H29" s="143"/>
      <c r="I29" s="144"/>
      <c r="J29" s="66"/>
      <c r="K29" s="46"/>
      <c r="L29" s="48"/>
      <c r="M29" s="138">
        <f>M30</f>
        <v>35100</v>
      </c>
      <c r="N29" s="139"/>
    </row>
    <row r="30" spans="1:14" s="39" customFormat="1" ht="15.75" customHeight="1" x14ac:dyDescent="0.25">
      <c r="A30" s="24"/>
      <c r="B30" s="132" t="s">
        <v>164</v>
      </c>
      <c r="C30" s="132"/>
      <c r="D30" s="132"/>
      <c r="E30" s="133"/>
      <c r="F30" s="66">
        <v>36</v>
      </c>
      <c r="G30" s="60" t="s">
        <v>166</v>
      </c>
      <c r="H30" s="134" t="s">
        <v>64</v>
      </c>
      <c r="I30" s="134"/>
      <c r="J30" s="66">
        <v>3</v>
      </c>
      <c r="K30" s="60" t="s">
        <v>166</v>
      </c>
      <c r="L30" s="48">
        <v>11700</v>
      </c>
      <c r="M30" s="136">
        <f t="shared" ref="M30" si="1">J30*L30</f>
        <v>35100</v>
      </c>
      <c r="N30" s="137"/>
    </row>
    <row r="31" spans="1:14" s="39" customFormat="1" x14ac:dyDescent="0.25">
      <c r="A31" s="24"/>
      <c r="B31" s="191"/>
      <c r="C31" s="192"/>
      <c r="D31" s="192"/>
      <c r="E31" s="193"/>
      <c r="F31" s="78"/>
      <c r="G31" s="68"/>
      <c r="H31" s="66"/>
      <c r="I31" s="67"/>
      <c r="J31" s="78"/>
      <c r="K31" s="68"/>
      <c r="L31" s="47"/>
      <c r="M31" s="73"/>
      <c r="N31" s="74"/>
    </row>
    <row r="32" spans="1:14" s="39" customFormat="1" ht="32.25" customHeight="1" x14ac:dyDescent="0.25">
      <c r="A32" s="140" t="str">
        <f>'FORMAT KAK'!A50&amp;'FORMAT KAK'!A51</f>
        <v>Tahap II- Belanja Jasa Tenaga Administrasi dan Tenaga Kebersihan</v>
      </c>
      <c r="B32" s="141"/>
      <c r="C32" s="141"/>
      <c r="D32" s="141"/>
      <c r="E32" s="142"/>
      <c r="F32" s="134"/>
      <c r="G32" s="134"/>
      <c r="H32" s="134"/>
      <c r="I32" s="134"/>
      <c r="J32" s="135"/>
      <c r="K32" s="135"/>
      <c r="L32" s="73"/>
      <c r="M32" s="173">
        <f>M33+M36+M39+M42</f>
        <v>4790100</v>
      </c>
      <c r="N32" s="173"/>
    </row>
    <row r="33" spans="1:14" s="39" customFormat="1" ht="15" customHeight="1" x14ac:dyDescent="0.25">
      <c r="A33" s="63"/>
      <c r="B33" s="151" t="s">
        <v>157</v>
      </c>
      <c r="C33" s="151"/>
      <c r="D33" s="151"/>
      <c r="E33" s="151"/>
      <c r="F33" s="134"/>
      <c r="G33" s="134"/>
      <c r="H33" s="134"/>
      <c r="I33" s="134"/>
      <c r="J33" s="134"/>
      <c r="K33" s="134"/>
      <c r="L33" s="66"/>
      <c r="M33" s="173">
        <f>M34</f>
        <v>4500000</v>
      </c>
      <c r="N33" s="173"/>
    </row>
    <row r="34" spans="1:14" s="39" customFormat="1" ht="15" customHeight="1" x14ac:dyDescent="0.25">
      <c r="A34" s="63"/>
      <c r="B34" s="147" t="s">
        <v>158</v>
      </c>
      <c r="C34" s="148"/>
      <c r="D34" s="148"/>
      <c r="E34" s="149"/>
      <c r="F34" s="66">
        <v>780</v>
      </c>
      <c r="G34" s="60" t="s">
        <v>165</v>
      </c>
      <c r="H34" s="134" t="s">
        <v>64</v>
      </c>
      <c r="I34" s="134"/>
      <c r="J34" s="66">
        <v>60</v>
      </c>
      <c r="K34" s="60" t="s">
        <v>165</v>
      </c>
      <c r="L34" s="48">
        <v>75000</v>
      </c>
      <c r="M34" s="136">
        <f>J34*L34</f>
        <v>4500000</v>
      </c>
      <c r="N34" s="137"/>
    </row>
    <row r="35" spans="1:14" s="39" customFormat="1" ht="15" customHeight="1" x14ac:dyDescent="0.25">
      <c r="A35" s="63"/>
      <c r="B35" s="150"/>
      <c r="C35" s="148"/>
      <c r="D35" s="148"/>
      <c r="E35" s="149"/>
      <c r="F35" s="66"/>
      <c r="G35" s="46"/>
      <c r="H35" s="134"/>
      <c r="I35" s="134"/>
      <c r="J35" s="66"/>
      <c r="K35" s="46"/>
      <c r="L35" s="48"/>
      <c r="M35" s="136"/>
      <c r="N35" s="137"/>
    </row>
    <row r="36" spans="1:14" s="39" customFormat="1" ht="27.75" customHeight="1" x14ac:dyDescent="0.25">
      <c r="A36" s="63"/>
      <c r="B36" s="140" t="s">
        <v>172</v>
      </c>
      <c r="C36" s="141"/>
      <c r="D36" s="141"/>
      <c r="E36" s="142"/>
      <c r="F36" s="66"/>
      <c r="G36" s="46"/>
      <c r="H36" s="134"/>
      <c r="I36" s="134"/>
      <c r="J36" s="66"/>
      <c r="K36" s="46"/>
      <c r="L36" s="48"/>
      <c r="M36" s="138">
        <f>M37</f>
        <v>240000</v>
      </c>
      <c r="N36" s="139"/>
    </row>
    <row r="37" spans="1:14" s="39" customFormat="1" ht="15" customHeight="1" x14ac:dyDescent="0.25">
      <c r="A37" s="63"/>
      <c r="B37" s="147" t="s">
        <v>160</v>
      </c>
      <c r="C37" s="148"/>
      <c r="D37" s="148"/>
      <c r="E37" s="149"/>
      <c r="F37" s="66">
        <v>36</v>
      </c>
      <c r="G37" s="60" t="s">
        <v>166</v>
      </c>
      <c r="H37" s="134" t="s">
        <v>64</v>
      </c>
      <c r="I37" s="134"/>
      <c r="J37" s="66">
        <v>3</v>
      </c>
      <c r="K37" s="60" t="s">
        <v>167</v>
      </c>
      <c r="L37" s="48">
        <v>80000</v>
      </c>
      <c r="M37" s="136">
        <f t="shared" ref="M37" si="2">J37*L37</f>
        <v>240000</v>
      </c>
      <c r="N37" s="137"/>
    </row>
    <row r="38" spans="1:14" s="39" customFormat="1" ht="15" customHeight="1" x14ac:dyDescent="0.25">
      <c r="A38" s="63"/>
      <c r="B38" s="160"/>
      <c r="C38" s="160"/>
      <c r="D38" s="160"/>
      <c r="E38" s="160"/>
      <c r="F38" s="66"/>
      <c r="G38" s="46"/>
      <c r="H38" s="134"/>
      <c r="I38" s="134"/>
      <c r="J38" s="66"/>
      <c r="K38" s="46"/>
      <c r="L38" s="48"/>
      <c r="M38" s="136"/>
      <c r="N38" s="137"/>
    </row>
    <row r="39" spans="1:14" s="39" customFormat="1" ht="15" customHeight="1" x14ac:dyDescent="0.25">
      <c r="A39" s="63"/>
      <c r="B39" s="161" t="s">
        <v>173</v>
      </c>
      <c r="C39" s="162"/>
      <c r="D39" s="162"/>
      <c r="E39" s="163"/>
      <c r="F39" s="66"/>
      <c r="G39" s="46"/>
      <c r="H39" s="134"/>
      <c r="I39" s="134"/>
      <c r="J39" s="66"/>
      <c r="K39" s="46"/>
      <c r="L39" s="48"/>
      <c r="M39" s="138">
        <f>M40</f>
        <v>15000</v>
      </c>
      <c r="N39" s="139"/>
    </row>
    <row r="40" spans="1:14" s="39" customFormat="1" ht="15" customHeight="1" x14ac:dyDescent="0.25">
      <c r="A40" s="63"/>
      <c r="B40" s="157" t="s">
        <v>162</v>
      </c>
      <c r="C40" s="158"/>
      <c r="D40" s="158"/>
      <c r="E40" s="159"/>
      <c r="F40" s="66">
        <v>36</v>
      </c>
      <c r="G40" s="60" t="s">
        <v>166</v>
      </c>
      <c r="H40" s="134" t="s">
        <v>64</v>
      </c>
      <c r="I40" s="134"/>
      <c r="J40" s="66">
        <v>3</v>
      </c>
      <c r="K40" s="60" t="s">
        <v>166</v>
      </c>
      <c r="L40" s="48">
        <v>5000</v>
      </c>
      <c r="M40" s="136">
        <f t="shared" ref="M40" si="3">J40*L40</f>
        <v>15000</v>
      </c>
      <c r="N40" s="137"/>
    </row>
    <row r="41" spans="1:14" s="39" customFormat="1" ht="15" customHeight="1" x14ac:dyDescent="0.25">
      <c r="A41" s="63"/>
      <c r="B41" s="155"/>
      <c r="C41" s="155"/>
      <c r="D41" s="155"/>
      <c r="E41" s="155"/>
      <c r="F41" s="66"/>
      <c r="G41" s="46"/>
      <c r="H41" s="143"/>
      <c r="I41" s="144"/>
      <c r="J41" s="66"/>
      <c r="K41" s="46"/>
      <c r="L41" s="48"/>
      <c r="M41" s="61"/>
      <c r="N41" s="62"/>
    </row>
    <row r="42" spans="1:14" s="39" customFormat="1" ht="15" customHeight="1" x14ac:dyDescent="0.25">
      <c r="A42" s="63"/>
      <c r="B42" s="156" t="s">
        <v>174</v>
      </c>
      <c r="C42" s="156"/>
      <c r="D42" s="156"/>
      <c r="E42" s="156"/>
      <c r="F42" s="66"/>
      <c r="G42" s="46"/>
      <c r="H42" s="143"/>
      <c r="I42" s="144"/>
      <c r="J42" s="66"/>
      <c r="K42" s="46"/>
      <c r="L42" s="48"/>
      <c r="M42" s="138">
        <f>M43</f>
        <v>35100</v>
      </c>
      <c r="N42" s="139"/>
    </row>
    <row r="43" spans="1:14" s="39" customFormat="1" ht="15" customHeight="1" x14ac:dyDescent="0.25">
      <c r="A43" s="63"/>
      <c r="B43" s="132" t="s">
        <v>164</v>
      </c>
      <c r="C43" s="132"/>
      <c r="D43" s="132"/>
      <c r="E43" s="133"/>
      <c r="F43" s="66">
        <v>36</v>
      </c>
      <c r="G43" s="60" t="s">
        <v>166</v>
      </c>
      <c r="H43" s="134" t="s">
        <v>64</v>
      </c>
      <c r="I43" s="134"/>
      <c r="J43" s="66">
        <v>3</v>
      </c>
      <c r="K43" s="60" t="s">
        <v>166</v>
      </c>
      <c r="L43" s="48">
        <v>11700</v>
      </c>
      <c r="M43" s="136">
        <f t="shared" ref="M43" si="4">J43*L43</f>
        <v>35100</v>
      </c>
      <c r="N43" s="137"/>
    </row>
    <row r="44" spans="1:14" s="39" customFormat="1" ht="20.100000000000001" customHeight="1" x14ac:dyDescent="0.25">
      <c r="A44" s="79"/>
      <c r="B44" s="167"/>
      <c r="C44" s="168"/>
      <c r="D44" s="168"/>
      <c r="E44" s="169"/>
      <c r="F44" s="143"/>
      <c r="G44" s="144"/>
      <c r="H44" s="143"/>
      <c r="I44" s="144"/>
      <c r="J44" s="145"/>
      <c r="K44" s="176"/>
      <c r="L44" s="72"/>
      <c r="M44" s="145"/>
      <c r="N44" s="146"/>
    </row>
    <row r="45" spans="1:14" s="39" customFormat="1" ht="27" customHeight="1" x14ac:dyDescent="0.25">
      <c r="A45" s="140" t="str">
        <f>'FORMAT KAK'!A54&amp;'FORMAT KAK'!A55</f>
        <v>Tahap III- Belanja Jasa Tenaga Administrasi dan Tenaga Kebersihan</v>
      </c>
      <c r="B45" s="141"/>
      <c r="C45" s="141"/>
      <c r="D45" s="141"/>
      <c r="E45" s="142"/>
      <c r="F45" s="134"/>
      <c r="G45" s="134"/>
      <c r="H45" s="134"/>
      <c r="I45" s="134"/>
      <c r="J45" s="135"/>
      <c r="K45" s="135"/>
      <c r="L45" s="73"/>
      <c r="M45" s="173">
        <f>M46+M49+M52+M55</f>
        <v>4790100</v>
      </c>
      <c r="N45" s="173"/>
    </row>
    <row r="46" spans="1:14" s="39" customFormat="1" ht="15" customHeight="1" x14ac:dyDescent="0.25">
      <c r="A46" s="63"/>
      <c r="B46" s="151" t="s">
        <v>157</v>
      </c>
      <c r="C46" s="151"/>
      <c r="D46" s="151"/>
      <c r="E46" s="151"/>
      <c r="F46" s="134"/>
      <c r="G46" s="134"/>
      <c r="H46" s="134"/>
      <c r="I46" s="134"/>
      <c r="J46" s="134"/>
      <c r="K46" s="134"/>
      <c r="L46" s="66"/>
      <c r="M46" s="173">
        <f>M47</f>
        <v>4500000</v>
      </c>
      <c r="N46" s="173"/>
    </row>
    <row r="47" spans="1:14" s="39" customFormat="1" ht="15" customHeight="1" x14ac:dyDescent="0.25">
      <c r="A47" s="63"/>
      <c r="B47" s="147" t="s">
        <v>158</v>
      </c>
      <c r="C47" s="148"/>
      <c r="D47" s="148"/>
      <c r="E47" s="149"/>
      <c r="F47" s="66">
        <v>780</v>
      </c>
      <c r="G47" s="60" t="s">
        <v>165</v>
      </c>
      <c r="H47" s="134" t="s">
        <v>64</v>
      </c>
      <c r="I47" s="134"/>
      <c r="J47" s="66">
        <v>60</v>
      </c>
      <c r="K47" s="60" t="s">
        <v>165</v>
      </c>
      <c r="L47" s="48">
        <v>75000</v>
      </c>
      <c r="M47" s="136">
        <f>J47*L47</f>
        <v>4500000</v>
      </c>
      <c r="N47" s="137"/>
    </row>
    <row r="48" spans="1:14" s="39" customFormat="1" ht="15" customHeight="1" x14ac:dyDescent="0.25">
      <c r="A48" s="63"/>
      <c r="B48" s="150"/>
      <c r="C48" s="148"/>
      <c r="D48" s="148"/>
      <c r="E48" s="149"/>
      <c r="F48" s="66"/>
      <c r="G48" s="46"/>
      <c r="H48" s="134"/>
      <c r="I48" s="134"/>
      <c r="J48" s="66"/>
      <c r="K48" s="46"/>
      <c r="L48" s="48"/>
      <c r="M48" s="136"/>
      <c r="N48" s="137"/>
    </row>
    <row r="49" spans="1:14" s="39" customFormat="1" ht="27" customHeight="1" x14ac:dyDescent="0.25">
      <c r="A49" s="63"/>
      <c r="B49" s="140" t="s">
        <v>172</v>
      </c>
      <c r="C49" s="141"/>
      <c r="D49" s="141"/>
      <c r="E49" s="142"/>
      <c r="F49" s="66"/>
      <c r="G49" s="46"/>
      <c r="H49" s="134"/>
      <c r="I49" s="134"/>
      <c r="J49" s="66"/>
      <c r="K49" s="46"/>
      <c r="L49" s="48"/>
      <c r="M49" s="138">
        <f>M50</f>
        <v>240000</v>
      </c>
      <c r="N49" s="139"/>
    </row>
    <row r="50" spans="1:14" s="39" customFormat="1" ht="15" customHeight="1" x14ac:dyDescent="0.25">
      <c r="A50" s="63"/>
      <c r="B50" s="147" t="s">
        <v>160</v>
      </c>
      <c r="C50" s="148"/>
      <c r="D50" s="148"/>
      <c r="E50" s="149"/>
      <c r="F50" s="66">
        <v>36</v>
      </c>
      <c r="G50" s="60" t="s">
        <v>166</v>
      </c>
      <c r="H50" s="134" t="s">
        <v>64</v>
      </c>
      <c r="I50" s="134"/>
      <c r="J50" s="66">
        <v>3</v>
      </c>
      <c r="K50" s="60" t="s">
        <v>167</v>
      </c>
      <c r="L50" s="48">
        <v>80000</v>
      </c>
      <c r="M50" s="136">
        <f t="shared" ref="M50" si="5">J50*L50</f>
        <v>240000</v>
      </c>
      <c r="N50" s="137"/>
    </row>
    <row r="51" spans="1:14" s="39" customFormat="1" ht="15" customHeight="1" x14ac:dyDescent="0.25">
      <c r="A51" s="63"/>
      <c r="B51" s="160"/>
      <c r="C51" s="160"/>
      <c r="D51" s="160"/>
      <c r="E51" s="160"/>
      <c r="F51" s="66"/>
      <c r="G51" s="46"/>
      <c r="H51" s="134"/>
      <c r="I51" s="134"/>
      <c r="J51" s="66"/>
      <c r="K51" s="46"/>
      <c r="L51" s="48"/>
      <c r="M51" s="136"/>
      <c r="N51" s="137"/>
    </row>
    <row r="52" spans="1:14" s="39" customFormat="1" x14ac:dyDescent="0.25">
      <c r="A52" s="63"/>
      <c r="B52" s="161" t="s">
        <v>173</v>
      </c>
      <c r="C52" s="162"/>
      <c r="D52" s="162"/>
      <c r="E52" s="163"/>
      <c r="F52" s="66"/>
      <c r="G52" s="46"/>
      <c r="H52" s="134"/>
      <c r="I52" s="134"/>
      <c r="J52" s="66"/>
      <c r="K52" s="46"/>
      <c r="L52" s="48"/>
      <c r="M52" s="138">
        <f>M53</f>
        <v>15000</v>
      </c>
      <c r="N52" s="139"/>
    </row>
    <row r="53" spans="1:14" s="39" customFormat="1" x14ac:dyDescent="0.25">
      <c r="A53" s="63"/>
      <c r="B53" s="157" t="s">
        <v>162</v>
      </c>
      <c r="C53" s="158"/>
      <c r="D53" s="158"/>
      <c r="E53" s="159"/>
      <c r="F53" s="66">
        <v>36</v>
      </c>
      <c r="G53" s="60" t="s">
        <v>166</v>
      </c>
      <c r="H53" s="134" t="s">
        <v>64</v>
      </c>
      <c r="I53" s="134"/>
      <c r="J53" s="66">
        <v>3</v>
      </c>
      <c r="K53" s="60" t="s">
        <v>166</v>
      </c>
      <c r="L53" s="48">
        <v>5000</v>
      </c>
      <c r="M53" s="136">
        <f t="shared" ref="M53" si="6">J53*L53</f>
        <v>15000</v>
      </c>
      <c r="N53" s="137"/>
    </row>
    <row r="54" spans="1:14" s="39" customFormat="1" ht="31.5" customHeight="1" x14ac:dyDescent="0.25">
      <c r="A54" s="63"/>
      <c r="B54" s="155"/>
      <c r="C54" s="155"/>
      <c r="D54" s="155"/>
      <c r="E54" s="155"/>
      <c r="F54" s="66"/>
      <c r="G54" s="46"/>
      <c r="H54" s="143"/>
      <c r="I54" s="144"/>
      <c r="J54" s="66"/>
      <c r="K54" s="46"/>
      <c r="L54" s="48"/>
      <c r="M54" s="61"/>
      <c r="N54" s="62"/>
    </row>
    <row r="55" spans="1:14" s="39" customFormat="1" ht="31.5" customHeight="1" x14ac:dyDescent="0.25">
      <c r="A55" s="63"/>
      <c r="B55" s="156" t="s">
        <v>174</v>
      </c>
      <c r="C55" s="156"/>
      <c r="D55" s="156"/>
      <c r="E55" s="156"/>
      <c r="F55" s="66"/>
      <c r="G55" s="46"/>
      <c r="H55" s="143"/>
      <c r="I55" s="144"/>
      <c r="J55" s="66"/>
      <c r="K55" s="46"/>
      <c r="L55" s="48"/>
      <c r="M55" s="138">
        <f>M56</f>
        <v>35100</v>
      </c>
      <c r="N55" s="139"/>
    </row>
    <row r="56" spans="1:14" s="39" customFormat="1" ht="31.5" customHeight="1" x14ac:dyDescent="0.25">
      <c r="A56" s="63"/>
      <c r="B56" s="132" t="s">
        <v>164</v>
      </c>
      <c r="C56" s="132"/>
      <c r="D56" s="132"/>
      <c r="E56" s="133"/>
      <c r="F56" s="66">
        <v>36</v>
      </c>
      <c r="G56" s="60" t="s">
        <v>166</v>
      </c>
      <c r="H56" s="134" t="s">
        <v>64</v>
      </c>
      <c r="I56" s="134"/>
      <c r="J56" s="66">
        <v>3</v>
      </c>
      <c r="K56" s="60" t="s">
        <v>166</v>
      </c>
      <c r="L56" s="48">
        <v>11700</v>
      </c>
      <c r="M56" s="136">
        <f t="shared" ref="M56" si="7">J56*L56</f>
        <v>35100</v>
      </c>
      <c r="N56" s="137"/>
    </row>
    <row r="57" spans="1:14" s="39" customFormat="1" ht="18" customHeight="1" x14ac:dyDescent="0.25">
      <c r="A57" s="26"/>
      <c r="B57" s="164"/>
      <c r="C57" s="165"/>
      <c r="D57" s="165"/>
      <c r="E57" s="166"/>
      <c r="F57" s="134"/>
      <c r="G57" s="134"/>
      <c r="H57" s="134"/>
      <c r="I57" s="134"/>
      <c r="J57" s="135"/>
      <c r="K57" s="135"/>
      <c r="L57" s="73"/>
      <c r="M57" s="135"/>
      <c r="N57" s="135"/>
    </row>
    <row r="58" spans="1:14" s="39" customFormat="1" ht="31.5" customHeight="1" x14ac:dyDescent="0.25">
      <c r="A58" s="140" t="str">
        <f>'FORMAT KAK'!A58&amp;'FORMAT KAK'!A59</f>
        <v>Tahap IV- Belanja Jasa Tenaga Administrasi dan Tenaga Kebersihan</v>
      </c>
      <c r="B58" s="141"/>
      <c r="C58" s="141"/>
      <c r="D58" s="141"/>
      <c r="E58" s="142"/>
      <c r="F58" s="143"/>
      <c r="G58" s="144"/>
      <c r="H58" s="143"/>
      <c r="I58" s="144"/>
      <c r="J58" s="145"/>
      <c r="K58" s="146"/>
      <c r="L58" s="73"/>
      <c r="M58" s="173">
        <f>M63+M66+M69+M72</f>
        <v>9290100</v>
      </c>
      <c r="N58" s="173"/>
    </row>
    <row r="59" spans="1:14" s="39" customFormat="1" ht="15" hidden="1" customHeight="1" x14ac:dyDescent="0.25">
      <c r="A59" s="24"/>
      <c r="B59" s="140" t="s">
        <v>42</v>
      </c>
      <c r="C59" s="141"/>
      <c r="D59" s="141"/>
      <c r="E59" s="142"/>
      <c r="F59" s="143"/>
      <c r="G59" s="144"/>
      <c r="H59" s="143"/>
      <c r="I59" s="144"/>
      <c r="J59" s="145"/>
      <c r="K59" s="146"/>
      <c r="L59" s="73"/>
      <c r="M59" s="174">
        <f>SUM(M786)</f>
        <v>0</v>
      </c>
      <c r="N59" s="175"/>
    </row>
    <row r="60" spans="1:14" s="39" customFormat="1" ht="15" hidden="1" customHeight="1" x14ac:dyDescent="0.25">
      <c r="A60" s="41"/>
      <c r="B60" s="164" t="s">
        <v>132</v>
      </c>
      <c r="C60" s="165"/>
      <c r="D60" s="165"/>
      <c r="E60" s="166"/>
      <c r="F60" s="143" t="s">
        <v>133</v>
      </c>
      <c r="G60" s="144"/>
      <c r="H60" s="143" t="s">
        <v>64</v>
      </c>
      <c r="I60" s="144"/>
      <c r="J60" s="145">
        <v>1</v>
      </c>
      <c r="K60" s="146"/>
      <c r="L60" s="73">
        <v>40000000</v>
      </c>
      <c r="M60" s="145">
        <f>J60*L60</f>
        <v>40000000</v>
      </c>
      <c r="N60" s="146"/>
    </row>
    <row r="61" spans="1:14" s="39" customFormat="1" ht="15" hidden="1" customHeight="1" x14ac:dyDescent="0.25">
      <c r="A61" s="41"/>
      <c r="B61" s="152"/>
      <c r="C61" s="153"/>
      <c r="D61" s="153"/>
      <c r="E61" s="154"/>
      <c r="F61" s="143"/>
      <c r="G61" s="144"/>
      <c r="H61" s="143"/>
      <c r="I61" s="144"/>
      <c r="J61" s="145"/>
      <c r="K61" s="146"/>
      <c r="L61" s="73"/>
      <c r="M61" s="145"/>
      <c r="N61" s="146"/>
    </row>
    <row r="62" spans="1:14" s="39" customFormat="1" ht="15" hidden="1" customHeight="1" x14ac:dyDescent="0.25">
      <c r="A62" s="41"/>
      <c r="B62" s="152"/>
      <c r="C62" s="153"/>
      <c r="D62" s="153"/>
      <c r="E62" s="154"/>
      <c r="F62" s="143"/>
      <c r="G62" s="144"/>
      <c r="H62" s="143"/>
      <c r="I62" s="144"/>
      <c r="J62" s="145"/>
      <c r="K62" s="146"/>
      <c r="L62" s="73"/>
      <c r="M62" s="145"/>
      <c r="N62" s="146"/>
    </row>
    <row r="63" spans="1:14" s="39" customFormat="1" ht="15" customHeight="1" x14ac:dyDescent="0.25">
      <c r="A63" s="24"/>
      <c r="B63" s="151" t="s">
        <v>157</v>
      </c>
      <c r="C63" s="151"/>
      <c r="D63" s="151"/>
      <c r="E63" s="151"/>
      <c r="F63" s="134"/>
      <c r="G63" s="134"/>
      <c r="H63" s="134"/>
      <c r="I63" s="134"/>
      <c r="J63" s="134"/>
      <c r="K63" s="134"/>
      <c r="L63" s="66"/>
      <c r="M63" s="173">
        <f>M64</f>
        <v>9000000</v>
      </c>
      <c r="N63" s="173"/>
    </row>
    <row r="64" spans="1:14" s="39" customFormat="1" ht="15" customHeight="1" x14ac:dyDescent="0.25">
      <c r="A64" s="24"/>
      <c r="B64" s="147" t="s">
        <v>158</v>
      </c>
      <c r="C64" s="148"/>
      <c r="D64" s="148"/>
      <c r="E64" s="149"/>
      <c r="F64" s="66">
        <v>780</v>
      </c>
      <c r="G64" s="60" t="s">
        <v>165</v>
      </c>
      <c r="H64" s="134" t="s">
        <v>64</v>
      </c>
      <c r="I64" s="134"/>
      <c r="J64" s="66">
        <v>120</v>
      </c>
      <c r="K64" s="60" t="s">
        <v>165</v>
      </c>
      <c r="L64" s="48">
        <v>75000</v>
      </c>
      <c r="M64" s="136">
        <f>J64*L64</f>
        <v>9000000</v>
      </c>
      <c r="N64" s="137"/>
    </row>
    <row r="65" spans="1:14" s="39" customFormat="1" ht="15" customHeight="1" x14ac:dyDescent="0.25">
      <c r="A65" s="24"/>
      <c r="B65" s="150"/>
      <c r="C65" s="148"/>
      <c r="D65" s="148"/>
      <c r="E65" s="149"/>
      <c r="F65" s="66"/>
      <c r="G65" s="46"/>
      <c r="H65" s="134"/>
      <c r="I65" s="134"/>
      <c r="J65" s="66"/>
      <c r="K65" s="46"/>
      <c r="L65" s="48"/>
      <c r="M65" s="136"/>
      <c r="N65" s="137"/>
    </row>
    <row r="66" spans="1:14" s="39" customFormat="1" ht="30.75" customHeight="1" x14ac:dyDescent="0.25">
      <c r="A66" s="24"/>
      <c r="B66" s="140" t="s">
        <v>172</v>
      </c>
      <c r="C66" s="141"/>
      <c r="D66" s="141"/>
      <c r="E66" s="142"/>
      <c r="F66" s="66"/>
      <c r="G66" s="46"/>
      <c r="H66" s="134"/>
      <c r="I66" s="134"/>
      <c r="J66" s="66"/>
      <c r="K66" s="46"/>
      <c r="L66" s="48"/>
      <c r="M66" s="138">
        <f>M67</f>
        <v>240000</v>
      </c>
      <c r="N66" s="139"/>
    </row>
    <row r="67" spans="1:14" s="39" customFormat="1" ht="15" customHeight="1" x14ac:dyDescent="0.25">
      <c r="A67" s="24"/>
      <c r="B67" s="147" t="s">
        <v>160</v>
      </c>
      <c r="C67" s="148"/>
      <c r="D67" s="148"/>
      <c r="E67" s="149"/>
      <c r="F67" s="66">
        <v>36</v>
      </c>
      <c r="G67" s="60" t="s">
        <v>166</v>
      </c>
      <c r="H67" s="134" t="s">
        <v>64</v>
      </c>
      <c r="I67" s="134"/>
      <c r="J67" s="66">
        <v>3</v>
      </c>
      <c r="K67" s="60" t="s">
        <v>167</v>
      </c>
      <c r="L67" s="48">
        <v>80000</v>
      </c>
      <c r="M67" s="136">
        <f t="shared" ref="M67" si="8">J67*L67</f>
        <v>240000</v>
      </c>
      <c r="N67" s="137"/>
    </row>
    <row r="68" spans="1:14" s="39" customFormat="1" ht="15" customHeight="1" x14ac:dyDescent="0.25">
      <c r="A68" s="24"/>
      <c r="B68" s="160"/>
      <c r="C68" s="160"/>
      <c r="D68" s="160"/>
      <c r="E68" s="160"/>
      <c r="F68" s="66"/>
      <c r="G68" s="46"/>
      <c r="H68" s="134"/>
      <c r="I68" s="134"/>
      <c r="J68" s="66"/>
      <c r="K68" s="46"/>
      <c r="L68" s="48"/>
      <c r="M68" s="136"/>
      <c r="N68" s="137"/>
    </row>
    <row r="69" spans="1:14" s="39" customFormat="1" ht="15" customHeight="1" x14ac:dyDescent="0.25">
      <c r="A69" s="24"/>
      <c r="B69" s="161" t="s">
        <v>173</v>
      </c>
      <c r="C69" s="162"/>
      <c r="D69" s="162"/>
      <c r="E69" s="163"/>
      <c r="F69" s="66"/>
      <c r="G69" s="46"/>
      <c r="H69" s="134"/>
      <c r="I69" s="134"/>
      <c r="J69" s="66"/>
      <c r="K69" s="46"/>
      <c r="L69" s="48"/>
      <c r="M69" s="138">
        <f>M70</f>
        <v>15000</v>
      </c>
      <c r="N69" s="139"/>
    </row>
    <row r="70" spans="1:14" s="39" customFormat="1" ht="15" customHeight="1" x14ac:dyDescent="0.25">
      <c r="A70" s="24"/>
      <c r="B70" s="157" t="s">
        <v>162</v>
      </c>
      <c r="C70" s="158"/>
      <c r="D70" s="158"/>
      <c r="E70" s="159"/>
      <c r="F70" s="66">
        <v>36</v>
      </c>
      <c r="G70" s="60" t="s">
        <v>166</v>
      </c>
      <c r="H70" s="134" t="s">
        <v>64</v>
      </c>
      <c r="I70" s="134"/>
      <c r="J70" s="66">
        <v>3</v>
      </c>
      <c r="K70" s="60" t="s">
        <v>166</v>
      </c>
      <c r="L70" s="48">
        <v>5000</v>
      </c>
      <c r="M70" s="136">
        <f t="shared" ref="M70" si="9">J70*L70</f>
        <v>15000</v>
      </c>
      <c r="N70" s="137"/>
    </row>
    <row r="71" spans="1:14" s="39" customFormat="1" ht="15" customHeight="1" x14ac:dyDescent="0.25">
      <c r="A71" s="24"/>
      <c r="B71" s="155"/>
      <c r="C71" s="155"/>
      <c r="D71" s="155"/>
      <c r="E71" s="155"/>
      <c r="F71" s="66"/>
      <c r="G71" s="46"/>
      <c r="H71" s="143"/>
      <c r="I71" s="144"/>
      <c r="J71" s="66"/>
      <c r="K71" s="46"/>
      <c r="L71" s="48"/>
      <c r="M71" s="61"/>
      <c r="N71" s="62"/>
    </row>
    <row r="72" spans="1:14" s="39" customFormat="1" ht="15" customHeight="1" x14ac:dyDescent="0.25">
      <c r="A72" s="24"/>
      <c r="B72" s="156" t="s">
        <v>174</v>
      </c>
      <c r="C72" s="156"/>
      <c r="D72" s="156"/>
      <c r="E72" s="156"/>
      <c r="F72" s="66"/>
      <c r="G72" s="46"/>
      <c r="H72" s="143"/>
      <c r="I72" s="144"/>
      <c r="J72" s="66"/>
      <c r="K72" s="46"/>
      <c r="L72" s="48"/>
      <c r="M72" s="138">
        <f>M73</f>
        <v>35100</v>
      </c>
      <c r="N72" s="139"/>
    </row>
    <row r="73" spans="1:14" s="39" customFormat="1" ht="31.5" customHeight="1" x14ac:dyDescent="0.25">
      <c r="A73" s="24"/>
      <c r="B73" s="132" t="s">
        <v>164</v>
      </c>
      <c r="C73" s="132"/>
      <c r="D73" s="132"/>
      <c r="E73" s="133"/>
      <c r="F73" s="66">
        <v>36</v>
      </c>
      <c r="G73" s="60" t="s">
        <v>166</v>
      </c>
      <c r="H73" s="134" t="s">
        <v>64</v>
      </c>
      <c r="I73" s="134"/>
      <c r="J73" s="66">
        <v>3</v>
      </c>
      <c r="K73" s="60" t="s">
        <v>166</v>
      </c>
      <c r="L73" s="48">
        <v>11700</v>
      </c>
      <c r="M73" s="136">
        <f t="shared" ref="M73" si="10">J73*L73</f>
        <v>35100</v>
      </c>
      <c r="N73" s="137"/>
    </row>
    <row r="74" spans="1:14" s="39" customFormat="1" ht="15" customHeight="1" x14ac:dyDescent="0.25">
      <c r="A74" s="24"/>
      <c r="B74" s="170"/>
      <c r="C74" s="171"/>
      <c r="D74" s="171"/>
      <c r="E74" s="172"/>
      <c r="F74" s="80"/>
      <c r="G74" s="80"/>
      <c r="H74" s="143"/>
      <c r="I74" s="144"/>
      <c r="J74" s="80"/>
      <c r="K74" s="80"/>
      <c r="L74" s="80"/>
      <c r="M74" s="174"/>
      <c r="N74" s="175"/>
    </row>
    <row r="75" spans="1:14" s="39" customFormat="1" ht="18" customHeight="1" x14ac:dyDescent="0.25">
      <c r="A75" s="140" t="str">
        <f>+'FORMAT KAK'!A62&amp;'FORMAT KAK'!A63</f>
        <v>Tahap V- Belanja Jasa Tenaga Administrasi dan Tenaga Kebersihan</v>
      </c>
      <c r="B75" s="141"/>
      <c r="C75" s="141"/>
      <c r="D75" s="141"/>
      <c r="E75" s="141"/>
      <c r="F75" s="141"/>
      <c r="G75" s="141"/>
      <c r="H75" s="141"/>
      <c r="I75" s="142"/>
      <c r="J75" s="135"/>
      <c r="K75" s="135"/>
      <c r="L75" s="73"/>
      <c r="M75" s="173">
        <f>M76+M79+M82+M85</f>
        <v>4790100</v>
      </c>
      <c r="N75" s="173"/>
    </row>
    <row r="76" spans="1:14" s="39" customFormat="1" ht="21" customHeight="1" x14ac:dyDescent="0.25">
      <c r="A76" s="63"/>
      <c r="B76" s="151" t="s">
        <v>157</v>
      </c>
      <c r="C76" s="151"/>
      <c r="D76" s="151"/>
      <c r="E76" s="151"/>
      <c r="F76" s="134"/>
      <c r="G76" s="134"/>
      <c r="H76" s="134"/>
      <c r="I76" s="134"/>
      <c r="J76" s="134"/>
      <c r="K76" s="134"/>
      <c r="L76" s="66"/>
      <c r="M76" s="173">
        <f>M77</f>
        <v>4500000</v>
      </c>
      <c r="N76" s="173"/>
    </row>
    <row r="77" spans="1:14" s="39" customFormat="1" ht="18" customHeight="1" x14ac:dyDescent="0.25">
      <c r="A77" s="63"/>
      <c r="B77" s="147" t="s">
        <v>158</v>
      </c>
      <c r="C77" s="148"/>
      <c r="D77" s="148"/>
      <c r="E77" s="149"/>
      <c r="F77" s="66">
        <v>780</v>
      </c>
      <c r="G77" s="60" t="s">
        <v>165</v>
      </c>
      <c r="H77" s="134" t="s">
        <v>64</v>
      </c>
      <c r="I77" s="134"/>
      <c r="J77" s="66">
        <v>60</v>
      </c>
      <c r="K77" s="60" t="s">
        <v>165</v>
      </c>
      <c r="L77" s="48">
        <v>75000</v>
      </c>
      <c r="M77" s="136">
        <f>J77*L77</f>
        <v>4500000</v>
      </c>
      <c r="N77" s="137"/>
    </row>
    <row r="78" spans="1:14" s="39" customFormat="1" ht="18" customHeight="1" x14ac:dyDescent="0.25">
      <c r="A78" s="63"/>
      <c r="B78" s="150"/>
      <c r="C78" s="148"/>
      <c r="D78" s="148"/>
      <c r="E78" s="149"/>
      <c r="F78" s="66"/>
      <c r="G78" s="46"/>
      <c r="H78" s="134"/>
      <c r="I78" s="134"/>
      <c r="J78" s="66"/>
      <c r="K78" s="46"/>
      <c r="L78" s="48"/>
      <c r="M78" s="136"/>
      <c r="N78" s="137"/>
    </row>
    <row r="79" spans="1:14" s="39" customFormat="1" ht="29.25" customHeight="1" x14ac:dyDescent="0.25">
      <c r="A79" s="63"/>
      <c r="B79" s="140" t="s">
        <v>172</v>
      </c>
      <c r="C79" s="141"/>
      <c r="D79" s="141"/>
      <c r="E79" s="142"/>
      <c r="F79" s="66"/>
      <c r="G79" s="46"/>
      <c r="H79" s="134"/>
      <c r="I79" s="134"/>
      <c r="J79" s="66"/>
      <c r="K79" s="46"/>
      <c r="L79" s="48"/>
      <c r="M79" s="138">
        <f>M80</f>
        <v>240000</v>
      </c>
      <c r="N79" s="139"/>
    </row>
    <row r="80" spans="1:14" s="39" customFormat="1" ht="18" customHeight="1" x14ac:dyDescent="0.25">
      <c r="A80" s="63"/>
      <c r="B80" s="147" t="s">
        <v>160</v>
      </c>
      <c r="C80" s="148"/>
      <c r="D80" s="148"/>
      <c r="E80" s="149"/>
      <c r="F80" s="66">
        <v>36</v>
      </c>
      <c r="G80" s="60" t="s">
        <v>166</v>
      </c>
      <c r="H80" s="134" t="s">
        <v>64</v>
      </c>
      <c r="I80" s="134"/>
      <c r="J80" s="66">
        <v>3</v>
      </c>
      <c r="K80" s="60" t="s">
        <v>167</v>
      </c>
      <c r="L80" s="48">
        <v>80000</v>
      </c>
      <c r="M80" s="136">
        <f t="shared" ref="M80" si="11">J80*L80</f>
        <v>240000</v>
      </c>
      <c r="N80" s="137"/>
    </row>
    <row r="81" spans="1:14" s="39" customFormat="1" ht="18" customHeight="1" x14ac:dyDescent="0.25">
      <c r="A81" s="63"/>
      <c r="B81" s="160"/>
      <c r="C81" s="160"/>
      <c r="D81" s="160"/>
      <c r="E81" s="160"/>
      <c r="F81" s="66"/>
      <c r="G81" s="46"/>
      <c r="H81" s="134"/>
      <c r="I81" s="134"/>
      <c r="J81" s="66"/>
      <c r="K81" s="46"/>
      <c r="L81" s="48"/>
      <c r="M81" s="136"/>
      <c r="N81" s="137"/>
    </row>
    <row r="82" spans="1:14" s="39" customFormat="1" ht="18" customHeight="1" x14ac:dyDescent="0.25">
      <c r="A82" s="63"/>
      <c r="B82" s="161" t="s">
        <v>173</v>
      </c>
      <c r="C82" s="162"/>
      <c r="D82" s="162"/>
      <c r="E82" s="163"/>
      <c r="F82" s="66"/>
      <c r="G82" s="46"/>
      <c r="H82" s="134"/>
      <c r="I82" s="134"/>
      <c r="J82" s="66"/>
      <c r="K82" s="46"/>
      <c r="L82" s="48"/>
      <c r="M82" s="138">
        <f>M83</f>
        <v>15000</v>
      </c>
      <c r="N82" s="139"/>
    </row>
    <row r="83" spans="1:14" s="39" customFormat="1" ht="18" customHeight="1" x14ac:dyDescent="0.25">
      <c r="A83" s="63"/>
      <c r="B83" s="157" t="s">
        <v>162</v>
      </c>
      <c r="C83" s="158"/>
      <c r="D83" s="158"/>
      <c r="E83" s="159"/>
      <c r="F83" s="66">
        <v>36</v>
      </c>
      <c r="G83" s="60" t="s">
        <v>166</v>
      </c>
      <c r="H83" s="134" t="s">
        <v>64</v>
      </c>
      <c r="I83" s="134"/>
      <c r="J83" s="66">
        <v>3</v>
      </c>
      <c r="K83" s="60" t="s">
        <v>166</v>
      </c>
      <c r="L83" s="48">
        <v>5000</v>
      </c>
      <c r="M83" s="136">
        <f t="shared" ref="M83" si="12">J83*L83</f>
        <v>15000</v>
      </c>
      <c r="N83" s="137"/>
    </row>
    <row r="84" spans="1:14" s="39" customFormat="1" ht="18.75" customHeight="1" x14ac:dyDescent="0.25">
      <c r="A84" s="63"/>
      <c r="B84" s="155"/>
      <c r="C84" s="155"/>
      <c r="D84" s="155"/>
      <c r="E84" s="155"/>
      <c r="F84" s="66"/>
      <c r="G84" s="46"/>
      <c r="H84" s="143"/>
      <c r="I84" s="144"/>
      <c r="J84" s="66"/>
      <c r="K84" s="46"/>
      <c r="L84" s="48"/>
      <c r="M84" s="61"/>
      <c r="N84" s="62"/>
    </row>
    <row r="85" spans="1:14" s="39" customFormat="1" ht="33.75" customHeight="1" x14ac:dyDescent="0.25">
      <c r="A85" s="63"/>
      <c r="B85" s="156" t="s">
        <v>174</v>
      </c>
      <c r="C85" s="156"/>
      <c r="D85" s="156"/>
      <c r="E85" s="156"/>
      <c r="F85" s="66"/>
      <c r="G85" s="46"/>
      <c r="H85" s="143"/>
      <c r="I85" s="144"/>
      <c r="J85" s="66"/>
      <c r="K85" s="46"/>
      <c r="L85" s="48"/>
      <c r="M85" s="138">
        <f>M86</f>
        <v>35100</v>
      </c>
      <c r="N85" s="139"/>
    </row>
    <row r="86" spans="1:14" s="39" customFormat="1" ht="33.75" customHeight="1" x14ac:dyDescent="0.25">
      <c r="A86" s="63"/>
      <c r="B86" s="132" t="s">
        <v>164</v>
      </c>
      <c r="C86" s="132"/>
      <c r="D86" s="132"/>
      <c r="E86" s="133"/>
      <c r="F86" s="66">
        <v>36</v>
      </c>
      <c r="G86" s="60" t="s">
        <v>166</v>
      </c>
      <c r="H86" s="134" t="s">
        <v>64</v>
      </c>
      <c r="I86" s="134"/>
      <c r="J86" s="66">
        <v>3</v>
      </c>
      <c r="K86" s="60" t="s">
        <v>166</v>
      </c>
      <c r="L86" s="48">
        <v>11700</v>
      </c>
      <c r="M86" s="136">
        <f t="shared" ref="M86" si="13">J86*L86</f>
        <v>35100</v>
      </c>
      <c r="N86" s="137"/>
    </row>
    <row r="87" spans="1:14" s="39" customFormat="1" ht="22.5" customHeight="1" x14ac:dyDescent="0.25">
      <c r="A87" s="26"/>
      <c r="B87" s="69"/>
      <c r="C87" s="70"/>
      <c r="D87" s="70"/>
      <c r="E87" s="71"/>
      <c r="F87" s="66"/>
      <c r="G87" s="67"/>
      <c r="H87" s="66"/>
      <c r="I87" s="67"/>
      <c r="J87" s="73"/>
      <c r="K87" s="74"/>
      <c r="L87" s="73"/>
      <c r="M87" s="73"/>
      <c r="N87" s="74"/>
    </row>
    <row r="88" spans="1:14" s="39" customFormat="1" ht="27.75" customHeight="1" x14ac:dyDescent="0.25">
      <c r="A88" s="140" t="str">
        <f>+'FORMAT KAK'!A66&amp;'FORMAT KAK'!A67</f>
        <v>Tahap VI- Belanja Jasa Tenaga Administrasi dan Tenaga Kebersihan</v>
      </c>
      <c r="B88" s="141"/>
      <c r="C88" s="141"/>
      <c r="D88" s="141"/>
      <c r="E88" s="142"/>
      <c r="F88" s="143"/>
      <c r="G88" s="144"/>
      <c r="H88" s="143"/>
      <c r="I88" s="144"/>
      <c r="J88" s="145"/>
      <c r="K88" s="146"/>
      <c r="L88" s="73"/>
      <c r="M88" s="173">
        <f>M89+M92+M95+M98</f>
        <v>4790100</v>
      </c>
      <c r="N88" s="173"/>
    </row>
    <row r="89" spans="1:14" s="39" customFormat="1" ht="15" customHeight="1" x14ac:dyDescent="0.25">
      <c r="A89" s="63"/>
      <c r="B89" s="151" t="s">
        <v>157</v>
      </c>
      <c r="C89" s="151"/>
      <c r="D89" s="151"/>
      <c r="E89" s="151"/>
      <c r="F89" s="134"/>
      <c r="G89" s="134"/>
      <c r="H89" s="134"/>
      <c r="I89" s="134"/>
      <c r="J89" s="134"/>
      <c r="K89" s="134"/>
      <c r="L89" s="66"/>
      <c r="M89" s="173">
        <f>M90</f>
        <v>4500000</v>
      </c>
      <c r="N89" s="173"/>
    </row>
    <row r="90" spans="1:14" s="39" customFormat="1" ht="15" customHeight="1" x14ac:dyDescent="0.25">
      <c r="A90" s="63"/>
      <c r="B90" s="147" t="s">
        <v>158</v>
      </c>
      <c r="C90" s="148"/>
      <c r="D90" s="148"/>
      <c r="E90" s="149"/>
      <c r="F90" s="66">
        <v>780</v>
      </c>
      <c r="G90" s="60" t="s">
        <v>165</v>
      </c>
      <c r="H90" s="134" t="s">
        <v>64</v>
      </c>
      <c r="I90" s="134"/>
      <c r="J90" s="66">
        <v>60</v>
      </c>
      <c r="K90" s="60" t="s">
        <v>165</v>
      </c>
      <c r="L90" s="48">
        <v>75000</v>
      </c>
      <c r="M90" s="136">
        <f>J90*L90</f>
        <v>4500000</v>
      </c>
      <c r="N90" s="137"/>
    </row>
    <row r="91" spans="1:14" s="39" customFormat="1" ht="15" customHeight="1" x14ac:dyDescent="0.25">
      <c r="A91" s="63"/>
      <c r="B91" s="150"/>
      <c r="C91" s="148"/>
      <c r="D91" s="148"/>
      <c r="E91" s="149"/>
      <c r="F91" s="66"/>
      <c r="G91" s="46"/>
      <c r="H91" s="134"/>
      <c r="I91" s="134"/>
      <c r="J91" s="66"/>
      <c r="K91" s="46"/>
      <c r="L91" s="48"/>
      <c r="M91" s="136"/>
      <c r="N91" s="137"/>
    </row>
    <row r="92" spans="1:14" s="39" customFormat="1" ht="15" customHeight="1" x14ac:dyDescent="0.25">
      <c r="A92" s="63"/>
      <c r="B92" s="140" t="s">
        <v>172</v>
      </c>
      <c r="C92" s="141"/>
      <c r="D92" s="141"/>
      <c r="E92" s="142"/>
      <c r="F92" s="66"/>
      <c r="G92" s="46"/>
      <c r="H92" s="134"/>
      <c r="I92" s="134"/>
      <c r="J92" s="66"/>
      <c r="K92" s="46"/>
      <c r="L92" s="48"/>
      <c r="M92" s="138">
        <f>M93</f>
        <v>240000</v>
      </c>
      <c r="N92" s="139"/>
    </row>
    <row r="93" spans="1:14" s="39" customFormat="1" ht="15" customHeight="1" x14ac:dyDescent="0.25">
      <c r="A93" s="63"/>
      <c r="B93" s="147" t="s">
        <v>160</v>
      </c>
      <c r="C93" s="148"/>
      <c r="D93" s="148"/>
      <c r="E93" s="149"/>
      <c r="F93" s="66">
        <v>36</v>
      </c>
      <c r="G93" s="60" t="s">
        <v>166</v>
      </c>
      <c r="H93" s="134" t="s">
        <v>64</v>
      </c>
      <c r="I93" s="134"/>
      <c r="J93" s="66">
        <v>3</v>
      </c>
      <c r="K93" s="60" t="s">
        <v>167</v>
      </c>
      <c r="L93" s="48">
        <v>80000</v>
      </c>
      <c r="M93" s="136">
        <f t="shared" ref="M93" si="14">J93*L93</f>
        <v>240000</v>
      </c>
      <c r="N93" s="137"/>
    </row>
    <row r="94" spans="1:14" s="39" customFormat="1" ht="28.5" customHeight="1" x14ac:dyDescent="0.25">
      <c r="A94" s="63"/>
      <c r="B94" s="160"/>
      <c r="C94" s="160"/>
      <c r="D94" s="160"/>
      <c r="E94" s="160"/>
      <c r="F94" s="66"/>
      <c r="G94" s="46"/>
      <c r="H94" s="134"/>
      <c r="I94" s="134"/>
      <c r="J94" s="66"/>
      <c r="K94" s="46"/>
      <c r="L94" s="48"/>
      <c r="M94" s="136"/>
      <c r="N94" s="137"/>
    </row>
    <row r="95" spans="1:14" s="39" customFormat="1" ht="15" customHeight="1" x14ac:dyDescent="0.25">
      <c r="A95" s="63"/>
      <c r="B95" s="161" t="s">
        <v>173</v>
      </c>
      <c r="C95" s="162"/>
      <c r="D95" s="162"/>
      <c r="E95" s="163"/>
      <c r="F95" s="66"/>
      <c r="G95" s="46"/>
      <c r="H95" s="134"/>
      <c r="I95" s="134"/>
      <c r="J95" s="66"/>
      <c r="K95" s="46"/>
      <c r="L95" s="48"/>
      <c r="M95" s="138">
        <f>M96</f>
        <v>15000</v>
      </c>
      <c r="N95" s="139"/>
    </row>
    <row r="96" spans="1:14" s="39" customFormat="1" ht="15" customHeight="1" x14ac:dyDescent="0.25">
      <c r="A96" s="63"/>
      <c r="B96" s="157" t="s">
        <v>162</v>
      </c>
      <c r="C96" s="158"/>
      <c r="D96" s="158"/>
      <c r="E96" s="159"/>
      <c r="F96" s="66">
        <v>36</v>
      </c>
      <c r="G96" s="60" t="s">
        <v>166</v>
      </c>
      <c r="H96" s="134" t="s">
        <v>64</v>
      </c>
      <c r="I96" s="134"/>
      <c r="J96" s="66">
        <v>3</v>
      </c>
      <c r="K96" s="60" t="s">
        <v>166</v>
      </c>
      <c r="L96" s="48">
        <v>5000</v>
      </c>
      <c r="M96" s="136">
        <f t="shared" ref="M96" si="15">J96*L96</f>
        <v>15000</v>
      </c>
      <c r="N96" s="137"/>
    </row>
    <row r="97" spans="1:14" s="39" customFormat="1" x14ac:dyDescent="0.25">
      <c r="A97" s="63"/>
      <c r="B97" s="155"/>
      <c r="C97" s="155"/>
      <c r="D97" s="155"/>
      <c r="E97" s="155"/>
      <c r="F97" s="66"/>
      <c r="G97" s="46"/>
      <c r="H97" s="143"/>
      <c r="I97" s="144"/>
      <c r="J97" s="66"/>
      <c r="K97" s="46"/>
      <c r="L97" s="48"/>
      <c r="M97" s="61"/>
      <c r="N97" s="62"/>
    </row>
    <row r="98" spans="1:14" s="39" customFormat="1" x14ac:dyDescent="0.25">
      <c r="A98" s="63"/>
      <c r="B98" s="156" t="s">
        <v>174</v>
      </c>
      <c r="C98" s="156"/>
      <c r="D98" s="156"/>
      <c r="E98" s="156"/>
      <c r="F98" s="66"/>
      <c r="G98" s="46"/>
      <c r="H98" s="143"/>
      <c r="I98" s="144"/>
      <c r="J98" s="66"/>
      <c r="K98" s="46"/>
      <c r="L98" s="48"/>
      <c r="M98" s="138">
        <f>M99</f>
        <v>35100</v>
      </c>
      <c r="N98" s="139"/>
    </row>
    <row r="99" spans="1:14" s="39" customFormat="1" ht="30" customHeight="1" x14ac:dyDescent="0.25">
      <c r="A99" s="63"/>
      <c r="B99" s="132" t="s">
        <v>164</v>
      </c>
      <c r="C99" s="132"/>
      <c r="D99" s="132"/>
      <c r="E99" s="133"/>
      <c r="F99" s="66">
        <v>36</v>
      </c>
      <c r="G99" s="60" t="s">
        <v>166</v>
      </c>
      <c r="H99" s="134" t="s">
        <v>64</v>
      </c>
      <c r="I99" s="134"/>
      <c r="J99" s="66">
        <v>3</v>
      </c>
      <c r="K99" s="60" t="s">
        <v>166</v>
      </c>
      <c r="L99" s="48">
        <v>11700</v>
      </c>
      <c r="M99" s="136">
        <f t="shared" ref="M99" si="16">J99*L99</f>
        <v>35100</v>
      </c>
      <c r="N99" s="137"/>
    </row>
    <row r="100" spans="1:14" s="39" customFormat="1" ht="22.5" customHeight="1" x14ac:dyDescent="0.25">
      <c r="A100" s="24"/>
      <c r="B100" s="152"/>
      <c r="C100" s="153"/>
      <c r="D100" s="153"/>
      <c r="E100" s="154"/>
      <c r="F100" s="134"/>
      <c r="G100" s="134"/>
      <c r="H100" s="134"/>
      <c r="I100" s="134"/>
      <c r="J100" s="135"/>
      <c r="K100" s="135"/>
      <c r="L100" s="73"/>
      <c r="M100" s="135"/>
      <c r="N100" s="135"/>
    </row>
    <row r="101" spans="1:14" s="39" customFormat="1" ht="22.5" customHeight="1" x14ac:dyDescent="0.25">
      <c r="A101" s="140" t="str">
        <f>+'FORMAT KAK'!A70&amp;'FORMAT KAK'!A71</f>
        <v>Tahap VII- Belanja Jasa Tenaga Administrasi dan Tenaga Kebersihan</v>
      </c>
      <c r="B101" s="141"/>
      <c r="C101" s="141"/>
      <c r="D101" s="141"/>
      <c r="E101" s="142"/>
      <c r="F101" s="66"/>
      <c r="G101" s="67"/>
      <c r="H101" s="66"/>
      <c r="I101" s="67"/>
      <c r="J101" s="73"/>
      <c r="K101" s="74"/>
      <c r="L101" s="73"/>
      <c r="M101" s="173">
        <f>M102+M105+M108+M111</f>
        <v>4790100</v>
      </c>
      <c r="N101" s="173"/>
    </row>
    <row r="102" spans="1:14" s="39" customFormat="1" ht="35.25" customHeight="1" x14ac:dyDescent="0.25">
      <c r="A102" s="63"/>
      <c r="B102" s="151" t="s">
        <v>157</v>
      </c>
      <c r="C102" s="151"/>
      <c r="D102" s="151"/>
      <c r="E102" s="151"/>
      <c r="F102" s="134"/>
      <c r="G102" s="134"/>
      <c r="H102" s="134"/>
      <c r="I102" s="134"/>
      <c r="J102" s="134"/>
      <c r="K102" s="134"/>
      <c r="L102" s="66"/>
      <c r="M102" s="173">
        <f>M103</f>
        <v>4500000</v>
      </c>
      <c r="N102" s="173"/>
    </row>
    <row r="103" spans="1:14" s="39" customFormat="1" ht="22.5" customHeight="1" x14ac:dyDescent="0.25">
      <c r="A103" s="63"/>
      <c r="B103" s="147" t="s">
        <v>158</v>
      </c>
      <c r="C103" s="148"/>
      <c r="D103" s="148"/>
      <c r="E103" s="149"/>
      <c r="F103" s="66">
        <v>780</v>
      </c>
      <c r="G103" s="60" t="s">
        <v>165</v>
      </c>
      <c r="H103" s="134" t="s">
        <v>64</v>
      </c>
      <c r="I103" s="134"/>
      <c r="J103" s="66">
        <v>60</v>
      </c>
      <c r="K103" s="60" t="s">
        <v>165</v>
      </c>
      <c r="L103" s="48">
        <v>75000</v>
      </c>
      <c r="M103" s="136">
        <f>J103*L103</f>
        <v>4500000</v>
      </c>
      <c r="N103" s="137"/>
    </row>
    <row r="104" spans="1:14" s="39" customFormat="1" ht="22.5" customHeight="1" x14ac:dyDescent="0.25">
      <c r="A104" s="63"/>
      <c r="B104" s="150"/>
      <c r="C104" s="148"/>
      <c r="D104" s="148"/>
      <c r="E104" s="149"/>
      <c r="F104" s="66"/>
      <c r="G104" s="46"/>
      <c r="H104" s="134"/>
      <c r="I104" s="134"/>
      <c r="J104" s="66"/>
      <c r="K104" s="46"/>
      <c r="L104" s="48"/>
      <c r="M104" s="136"/>
      <c r="N104" s="137"/>
    </row>
    <row r="105" spans="1:14" s="39" customFormat="1" ht="22.5" customHeight="1" x14ac:dyDescent="0.25">
      <c r="A105" s="63"/>
      <c r="B105" s="140" t="s">
        <v>172</v>
      </c>
      <c r="C105" s="141"/>
      <c r="D105" s="141"/>
      <c r="E105" s="142"/>
      <c r="F105" s="66"/>
      <c r="G105" s="46"/>
      <c r="H105" s="134"/>
      <c r="I105" s="134"/>
      <c r="J105" s="66"/>
      <c r="K105" s="46"/>
      <c r="L105" s="48"/>
      <c r="M105" s="138">
        <f>M106</f>
        <v>240000</v>
      </c>
      <c r="N105" s="139"/>
    </row>
    <row r="106" spans="1:14" s="39" customFormat="1" ht="22.5" customHeight="1" x14ac:dyDescent="0.25">
      <c r="A106" s="63"/>
      <c r="B106" s="147" t="s">
        <v>160</v>
      </c>
      <c r="C106" s="148"/>
      <c r="D106" s="148"/>
      <c r="E106" s="149"/>
      <c r="F106" s="66">
        <v>36</v>
      </c>
      <c r="G106" s="60" t="s">
        <v>166</v>
      </c>
      <c r="H106" s="134" t="s">
        <v>64</v>
      </c>
      <c r="I106" s="134"/>
      <c r="J106" s="66">
        <v>3</v>
      </c>
      <c r="K106" s="60" t="s">
        <v>167</v>
      </c>
      <c r="L106" s="48">
        <v>80000</v>
      </c>
      <c r="M106" s="136">
        <f t="shared" ref="M106" si="17">J106*L106</f>
        <v>240000</v>
      </c>
      <c r="N106" s="137"/>
    </row>
    <row r="107" spans="1:14" s="39" customFormat="1" ht="29.25" customHeight="1" x14ac:dyDescent="0.25">
      <c r="A107" s="63"/>
      <c r="B107" s="160"/>
      <c r="C107" s="160"/>
      <c r="D107" s="160"/>
      <c r="E107" s="160"/>
      <c r="F107" s="66"/>
      <c r="G107" s="46"/>
      <c r="H107" s="134"/>
      <c r="I107" s="134"/>
      <c r="J107" s="66"/>
      <c r="K107" s="46"/>
      <c r="L107" s="48"/>
      <c r="M107" s="136"/>
      <c r="N107" s="137"/>
    </row>
    <row r="108" spans="1:14" s="39" customFormat="1" ht="29.25" customHeight="1" x14ac:dyDescent="0.25">
      <c r="A108" s="63"/>
      <c r="B108" s="161" t="s">
        <v>173</v>
      </c>
      <c r="C108" s="162"/>
      <c r="D108" s="162"/>
      <c r="E108" s="163"/>
      <c r="F108" s="66"/>
      <c r="G108" s="46"/>
      <c r="H108" s="134"/>
      <c r="I108" s="134"/>
      <c r="J108" s="66"/>
      <c r="K108" s="46"/>
      <c r="L108" s="48"/>
      <c r="M108" s="138">
        <f>M109</f>
        <v>15000</v>
      </c>
      <c r="N108" s="139"/>
    </row>
    <row r="109" spans="1:14" s="39" customFormat="1" ht="22.5" customHeight="1" x14ac:dyDescent="0.25">
      <c r="A109" s="63"/>
      <c r="B109" s="157" t="s">
        <v>162</v>
      </c>
      <c r="C109" s="158"/>
      <c r="D109" s="158"/>
      <c r="E109" s="159"/>
      <c r="F109" s="66">
        <v>36</v>
      </c>
      <c r="G109" s="60" t="s">
        <v>166</v>
      </c>
      <c r="H109" s="134" t="s">
        <v>64</v>
      </c>
      <c r="I109" s="134"/>
      <c r="J109" s="66">
        <v>3</v>
      </c>
      <c r="K109" s="60" t="s">
        <v>166</v>
      </c>
      <c r="L109" s="48">
        <v>5000</v>
      </c>
      <c r="M109" s="136">
        <f t="shared" ref="M109" si="18">J109*L109</f>
        <v>15000</v>
      </c>
      <c r="N109" s="137"/>
    </row>
    <row r="110" spans="1:14" s="39" customFormat="1" ht="22.5" customHeight="1" x14ac:dyDescent="0.25">
      <c r="A110" s="63"/>
      <c r="B110" s="155"/>
      <c r="C110" s="155"/>
      <c r="D110" s="155"/>
      <c r="E110" s="155"/>
      <c r="F110" s="66"/>
      <c r="G110" s="46"/>
      <c r="H110" s="143"/>
      <c r="I110" s="144"/>
      <c r="J110" s="66"/>
      <c r="K110" s="46"/>
      <c r="L110" s="48"/>
      <c r="M110" s="61"/>
      <c r="N110" s="62"/>
    </row>
    <row r="111" spans="1:14" s="39" customFormat="1" ht="22.5" customHeight="1" x14ac:dyDescent="0.25">
      <c r="A111" s="63"/>
      <c r="B111" s="156" t="s">
        <v>174</v>
      </c>
      <c r="C111" s="156"/>
      <c r="D111" s="156"/>
      <c r="E111" s="156"/>
      <c r="F111" s="66"/>
      <c r="G111" s="46"/>
      <c r="H111" s="143"/>
      <c r="I111" s="144"/>
      <c r="J111" s="66"/>
      <c r="K111" s="46"/>
      <c r="L111" s="48"/>
      <c r="M111" s="138">
        <f>M112</f>
        <v>35100</v>
      </c>
      <c r="N111" s="139"/>
    </row>
    <row r="112" spans="1:14" s="39" customFormat="1" ht="33" customHeight="1" x14ac:dyDescent="0.25">
      <c r="A112" s="63"/>
      <c r="B112" s="132" t="s">
        <v>164</v>
      </c>
      <c r="C112" s="132"/>
      <c r="D112" s="132"/>
      <c r="E112" s="133"/>
      <c r="F112" s="66">
        <v>36</v>
      </c>
      <c r="G112" s="60" t="s">
        <v>166</v>
      </c>
      <c r="H112" s="134" t="s">
        <v>64</v>
      </c>
      <c r="I112" s="134"/>
      <c r="J112" s="66">
        <v>3</v>
      </c>
      <c r="K112" s="60" t="s">
        <v>166</v>
      </c>
      <c r="L112" s="48">
        <v>11700</v>
      </c>
      <c r="M112" s="136">
        <f t="shared" ref="M112" si="19">J112*L112</f>
        <v>35100</v>
      </c>
      <c r="N112" s="137"/>
    </row>
    <row r="113" spans="1:14" s="39" customFormat="1" ht="15" customHeight="1" x14ac:dyDescent="0.25">
      <c r="A113" s="63"/>
      <c r="B113" s="157"/>
      <c r="C113" s="158"/>
      <c r="D113" s="158"/>
      <c r="E113" s="159"/>
      <c r="F113" s="81"/>
      <c r="G113" s="82"/>
      <c r="H113" s="134"/>
      <c r="I113" s="134"/>
      <c r="J113" s="81"/>
      <c r="K113" s="82"/>
      <c r="L113" s="83"/>
      <c r="M113" s="135"/>
      <c r="N113" s="135"/>
    </row>
    <row r="114" spans="1:14" s="39" customFormat="1" ht="30" customHeight="1" x14ac:dyDescent="0.25">
      <c r="A114" s="140" t="str">
        <f>+'FORMAT KAK'!A74&amp;'FORMAT KAK'!A75</f>
        <v>Tahap VIII- Belanja Jasa Tenaga Administrasi dan Tenaga Kebersihan</v>
      </c>
      <c r="B114" s="141"/>
      <c r="C114" s="141"/>
      <c r="D114" s="141"/>
      <c r="E114" s="142"/>
      <c r="F114" s="66"/>
      <c r="G114" s="67"/>
      <c r="H114" s="66"/>
      <c r="I114" s="67"/>
      <c r="J114" s="73"/>
      <c r="K114" s="74"/>
      <c r="L114" s="73"/>
      <c r="M114" s="173">
        <f>M115+M118+M121+M124</f>
        <v>4790100</v>
      </c>
      <c r="N114" s="173"/>
    </row>
    <row r="115" spans="1:14" s="39" customFormat="1" ht="15" customHeight="1" x14ac:dyDescent="0.25">
      <c r="A115" s="63"/>
      <c r="B115" s="151" t="s">
        <v>157</v>
      </c>
      <c r="C115" s="151"/>
      <c r="D115" s="151"/>
      <c r="E115" s="151"/>
      <c r="F115" s="134"/>
      <c r="G115" s="134"/>
      <c r="H115" s="134"/>
      <c r="I115" s="134"/>
      <c r="J115" s="134"/>
      <c r="K115" s="134"/>
      <c r="L115" s="66"/>
      <c r="M115" s="173">
        <f>M116</f>
        <v>4500000</v>
      </c>
      <c r="N115" s="173"/>
    </row>
    <row r="116" spans="1:14" s="39" customFormat="1" ht="15" customHeight="1" x14ac:dyDescent="0.25">
      <c r="A116" s="63"/>
      <c r="B116" s="147" t="s">
        <v>158</v>
      </c>
      <c r="C116" s="148"/>
      <c r="D116" s="148"/>
      <c r="E116" s="149"/>
      <c r="F116" s="66">
        <v>780</v>
      </c>
      <c r="G116" s="60" t="s">
        <v>165</v>
      </c>
      <c r="H116" s="134" t="s">
        <v>64</v>
      </c>
      <c r="I116" s="134"/>
      <c r="J116" s="66">
        <v>60</v>
      </c>
      <c r="K116" s="60" t="s">
        <v>165</v>
      </c>
      <c r="L116" s="48">
        <v>75000</v>
      </c>
      <c r="M116" s="136">
        <f>J116*L116</f>
        <v>4500000</v>
      </c>
      <c r="N116" s="137"/>
    </row>
    <row r="117" spans="1:14" s="39" customFormat="1" ht="15" customHeight="1" x14ac:dyDescent="0.25">
      <c r="A117" s="63"/>
      <c r="B117" s="150"/>
      <c r="C117" s="148"/>
      <c r="D117" s="148"/>
      <c r="E117" s="149"/>
      <c r="F117" s="66"/>
      <c r="G117" s="46"/>
      <c r="H117" s="134"/>
      <c r="I117" s="134"/>
      <c r="J117" s="66"/>
      <c r="K117" s="46"/>
      <c r="L117" s="48"/>
      <c r="M117" s="136"/>
      <c r="N117" s="137"/>
    </row>
    <row r="118" spans="1:14" s="39" customFormat="1" ht="15" customHeight="1" x14ac:dyDescent="0.25">
      <c r="A118" s="63"/>
      <c r="B118" s="140" t="s">
        <v>172</v>
      </c>
      <c r="C118" s="141"/>
      <c r="D118" s="141"/>
      <c r="E118" s="142"/>
      <c r="F118" s="66"/>
      <c r="G118" s="46"/>
      <c r="H118" s="134"/>
      <c r="I118" s="134"/>
      <c r="J118" s="66"/>
      <c r="K118" s="46"/>
      <c r="L118" s="48"/>
      <c r="M118" s="138">
        <f>M119</f>
        <v>240000</v>
      </c>
      <c r="N118" s="139"/>
    </row>
    <row r="119" spans="1:14" s="39" customFormat="1" ht="15" customHeight="1" x14ac:dyDescent="0.25">
      <c r="A119" s="63"/>
      <c r="B119" s="147" t="s">
        <v>160</v>
      </c>
      <c r="C119" s="148"/>
      <c r="D119" s="148"/>
      <c r="E119" s="149"/>
      <c r="F119" s="66">
        <v>36</v>
      </c>
      <c r="G119" s="60" t="s">
        <v>166</v>
      </c>
      <c r="H119" s="134" t="s">
        <v>64</v>
      </c>
      <c r="I119" s="134"/>
      <c r="J119" s="66">
        <v>3</v>
      </c>
      <c r="K119" s="60" t="s">
        <v>167</v>
      </c>
      <c r="L119" s="48">
        <v>80000</v>
      </c>
      <c r="M119" s="136">
        <f t="shared" ref="M119" si="20">J119*L119</f>
        <v>240000</v>
      </c>
      <c r="N119" s="137"/>
    </row>
    <row r="120" spans="1:14" s="39" customFormat="1" ht="30" customHeight="1" x14ac:dyDescent="0.25">
      <c r="A120" s="63"/>
      <c r="B120" s="160"/>
      <c r="C120" s="160"/>
      <c r="D120" s="160"/>
      <c r="E120" s="160"/>
      <c r="F120" s="66"/>
      <c r="G120" s="46"/>
      <c r="H120" s="134"/>
      <c r="I120" s="134"/>
      <c r="J120" s="66"/>
      <c r="K120" s="46"/>
      <c r="L120" s="48"/>
      <c r="M120" s="136"/>
      <c r="N120" s="137"/>
    </row>
    <row r="121" spans="1:14" s="39" customFormat="1" ht="15" customHeight="1" x14ac:dyDescent="0.25">
      <c r="A121" s="63"/>
      <c r="B121" s="161" t="s">
        <v>173</v>
      </c>
      <c r="C121" s="162"/>
      <c r="D121" s="162"/>
      <c r="E121" s="163"/>
      <c r="F121" s="66"/>
      <c r="G121" s="46"/>
      <c r="H121" s="134"/>
      <c r="I121" s="134"/>
      <c r="J121" s="66"/>
      <c r="K121" s="46"/>
      <c r="L121" s="48"/>
      <c r="M121" s="138">
        <f>M122</f>
        <v>15000</v>
      </c>
      <c r="N121" s="139"/>
    </row>
    <row r="122" spans="1:14" s="39" customFormat="1" ht="15" customHeight="1" x14ac:dyDescent="0.25">
      <c r="A122" s="63"/>
      <c r="B122" s="157" t="s">
        <v>162</v>
      </c>
      <c r="C122" s="158"/>
      <c r="D122" s="158"/>
      <c r="E122" s="159"/>
      <c r="F122" s="66">
        <v>36</v>
      </c>
      <c r="G122" s="60" t="s">
        <v>166</v>
      </c>
      <c r="H122" s="134" t="s">
        <v>64</v>
      </c>
      <c r="I122" s="134"/>
      <c r="J122" s="66">
        <v>3</v>
      </c>
      <c r="K122" s="60" t="s">
        <v>166</v>
      </c>
      <c r="L122" s="48">
        <v>5000</v>
      </c>
      <c r="M122" s="136">
        <f t="shared" ref="M122" si="21">J122*L122</f>
        <v>15000</v>
      </c>
      <c r="N122" s="137"/>
    </row>
    <row r="123" spans="1:14" s="39" customFormat="1" x14ac:dyDescent="0.25">
      <c r="A123" s="63"/>
      <c r="B123" s="155"/>
      <c r="C123" s="155"/>
      <c r="D123" s="155"/>
      <c r="E123" s="155"/>
      <c r="F123" s="66"/>
      <c r="G123" s="46"/>
      <c r="H123" s="143"/>
      <c r="I123" s="144"/>
      <c r="J123" s="66"/>
      <c r="K123" s="46"/>
      <c r="L123" s="48"/>
      <c r="M123" s="61"/>
      <c r="N123" s="62"/>
    </row>
    <row r="124" spans="1:14" s="39" customFormat="1" x14ac:dyDescent="0.25">
      <c r="A124" s="63"/>
      <c r="B124" s="156" t="s">
        <v>174</v>
      </c>
      <c r="C124" s="156"/>
      <c r="D124" s="156"/>
      <c r="E124" s="156"/>
      <c r="F124" s="66"/>
      <c r="G124" s="46"/>
      <c r="H124" s="143"/>
      <c r="I124" s="144"/>
      <c r="J124" s="66"/>
      <c r="K124" s="46"/>
      <c r="L124" s="48"/>
      <c r="M124" s="138">
        <f>M125</f>
        <v>35100</v>
      </c>
      <c r="N124" s="139"/>
    </row>
    <row r="125" spans="1:14" s="39" customFormat="1" ht="30" customHeight="1" x14ac:dyDescent="0.25">
      <c r="A125" s="63"/>
      <c r="B125" s="132" t="s">
        <v>164</v>
      </c>
      <c r="C125" s="132"/>
      <c r="D125" s="132"/>
      <c r="E125" s="133"/>
      <c r="F125" s="66">
        <v>36</v>
      </c>
      <c r="G125" s="60" t="s">
        <v>166</v>
      </c>
      <c r="H125" s="134" t="s">
        <v>64</v>
      </c>
      <c r="I125" s="134"/>
      <c r="J125" s="66">
        <v>3</v>
      </c>
      <c r="K125" s="60" t="s">
        <v>166</v>
      </c>
      <c r="L125" s="48">
        <v>11700</v>
      </c>
      <c r="M125" s="136">
        <f t="shared" ref="M125" si="22">J125*L125</f>
        <v>35100</v>
      </c>
      <c r="N125" s="137"/>
    </row>
    <row r="126" spans="1:14" s="39" customFormat="1" ht="30" customHeight="1" x14ac:dyDescent="0.25">
      <c r="A126" s="63"/>
      <c r="B126" s="64"/>
      <c r="C126" s="64"/>
      <c r="D126" s="64"/>
      <c r="E126" s="65"/>
      <c r="F126" s="66"/>
      <c r="G126" s="67"/>
      <c r="H126" s="66"/>
      <c r="I126" s="67"/>
      <c r="J126" s="73"/>
      <c r="K126" s="74"/>
      <c r="L126" s="73"/>
      <c r="M126" s="76"/>
      <c r="N126" s="77"/>
    </row>
    <row r="127" spans="1:14" s="39" customFormat="1" ht="30" customHeight="1" x14ac:dyDescent="0.25">
      <c r="A127" s="140" t="str">
        <f>+'FORMAT KAK'!A78&amp;'FORMAT KAK'!A79</f>
        <v>Tahap IX- Belanja Jasa Tenaga Administrasi dan Tenaga Kebersihan</v>
      </c>
      <c r="B127" s="141"/>
      <c r="C127" s="141"/>
      <c r="D127" s="141"/>
      <c r="E127" s="142"/>
      <c r="F127" s="66"/>
      <c r="G127" s="67"/>
      <c r="H127" s="66"/>
      <c r="I127" s="67"/>
      <c r="J127" s="73"/>
      <c r="K127" s="74"/>
      <c r="L127" s="73"/>
      <c r="M127" s="173">
        <f>M128+M131+M134+M137</f>
        <v>4790100</v>
      </c>
      <c r="N127" s="173"/>
    </row>
    <row r="128" spans="1:14" s="39" customFormat="1" ht="15" customHeight="1" x14ac:dyDescent="0.25">
      <c r="A128" s="63"/>
      <c r="B128" s="151" t="s">
        <v>157</v>
      </c>
      <c r="C128" s="151"/>
      <c r="D128" s="151"/>
      <c r="E128" s="151"/>
      <c r="F128" s="134"/>
      <c r="G128" s="134"/>
      <c r="H128" s="134"/>
      <c r="I128" s="134"/>
      <c r="J128" s="134"/>
      <c r="K128" s="134"/>
      <c r="L128" s="66"/>
      <c r="M128" s="173">
        <f>M129</f>
        <v>4500000</v>
      </c>
      <c r="N128" s="173"/>
    </row>
    <row r="129" spans="1:14" s="39" customFormat="1" ht="15" customHeight="1" x14ac:dyDescent="0.25">
      <c r="A129" s="63"/>
      <c r="B129" s="147" t="s">
        <v>158</v>
      </c>
      <c r="C129" s="148"/>
      <c r="D129" s="148"/>
      <c r="E129" s="149"/>
      <c r="F129" s="66">
        <v>780</v>
      </c>
      <c r="G129" s="60" t="s">
        <v>165</v>
      </c>
      <c r="H129" s="134" t="s">
        <v>64</v>
      </c>
      <c r="I129" s="134"/>
      <c r="J129" s="66">
        <v>60</v>
      </c>
      <c r="K129" s="60" t="s">
        <v>165</v>
      </c>
      <c r="L129" s="48">
        <v>75000</v>
      </c>
      <c r="M129" s="136">
        <f>J129*L129</f>
        <v>4500000</v>
      </c>
      <c r="N129" s="137"/>
    </row>
    <row r="130" spans="1:14" s="39" customFormat="1" ht="15" customHeight="1" x14ac:dyDescent="0.25">
      <c r="A130" s="63"/>
      <c r="B130" s="150"/>
      <c r="C130" s="148"/>
      <c r="D130" s="148"/>
      <c r="E130" s="149"/>
      <c r="F130" s="66"/>
      <c r="G130" s="46"/>
      <c r="H130" s="134"/>
      <c r="I130" s="134"/>
      <c r="J130" s="66"/>
      <c r="K130" s="46"/>
      <c r="L130" s="48"/>
      <c r="M130" s="136"/>
      <c r="N130" s="137"/>
    </row>
    <row r="131" spans="1:14" s="39" customFormat="1" ht="15" customHeight="1" x14ac:dyDescent="0.25">
      <c r="A131" s="63"/>
      <c r="B131" s="140" t="s">
        <v>172</v>
      </c>
      <c r="C131" s="141"/>
      <c r="D131" s="141"/>
      <c r="E131" s="142"/>
      <c r="F131" s="66"/>
      <c r="G131" s="46"/>
      <c r="H131" s="134"/>
      <c r="I131" s="134"/>
      <c r="J131" s="66"/>
      <c r="K131" s="46"/>
      <c r="L131" s="48"/>
      <c r="M131" s="138">
        <f>M132</f>
        <v>240000</v>
      </c>
      <c r="N131" s="139"/>
    </row>
    <row r="132" spans="1:14" s="39" customFormat="1" ht="15" customHeight="1" x14ac:dyDescent="0.25">
      <c r="A132" s="63"/>
      <c r="B132" s="147" t="s">
        <v>160</v>
      </c>
      <c r="C132" s="148"/>
      <c r="D132" s="148"/>
      <c r="E132" s="149"/>
      <c r="F132" s="66">
        <v>36</v>
      </c>
      <c r="G132" s="60" t="s">
        <v>166</v>
      </c>
      <c r="H132" s="134" t="s">
        <v>64</v>
      </c>
      <c r="I132" s="134"/>
      <c r="J132" s="66">
        <v>3</v>
      </c>
      <c r="K132" s="60" t="s">
        <v>167</v>
      </c>
      <c r="L132" s="48">
        <v>80000</v>
      </c>
      <c r="M132" s="136">
        <f t="shared" ref="M132" si="23">J132*L132</f>
        <v>240000</v>
      </c>
      <c r="N132" s="137"/>
    </row>
    <row r="133" spans="1:14" s="39" customFormat="1" ht="30" customHeight="1" x14ac:dyDescent="0.25">
      <c r="A133" s="63"/>
      <c r="B133" s="160"/>
      <c r="C133" s="160"/>
      <c r="D133" s="160"/>
      <c r="E133" s="160"/>
      <c r="F133" s="66"/>
      <c r="G133" s="46"/>
      <c r="H133" s="134"/>
      <c r="I133" s="134"/>
      <c r="J133" s="66"/>
      <c r="K133" s="46"/>
      <c r="L133" s="48"/>
      <c r="M133" s="136"/>
      <c r="N133" s="137"/>
    </row>
    <row r="134" spans="1:14" s="39" customFormat="1" ht="15" customHeight="1" x14ac:dyDescent="0.25">
      <c r="A134" s="63"/>
      <c r="B134" s="161" t="s">
        <v>173</v>
      </c>
      <c r="C134" s="162"/>
      <c r="D134" s="162"/>
      <c r="E134" s="163"/>
      <c r="F134" s="66"/>
      <c r="G134" s="46"/>
      <c r="H134" s="134"/>
      <c r="I134" s="134"/>
      <c r="J134" s="66"/>
      <c r="K134" s="46"/>
      <c r="L134" s="48"/>
      <c r="M134" s="138">
        <f>M135</f>
        <v>15000</v>
      </c>
      <c r="N134" s="139"/>
    </row>
    <row r="135" spans="1:14" s="39" customFormat="1" ht="15" customHeight="1" x14ac:dyDescent="0.25">
      <c r="A135" s="63"/>
      <c r="B135" s="157" t="s">
        <v>162</v>
      </c>
      <c r="C135" s="158"/>
      <c r="D135" s="158"/>
      <c r="E135" s="159"/>
      <c r="F135" s="66">
        <v>36</v>
      </c>
      <c r="G135" s="60" t="s">
        <v>166</v>
      </c>
      <c r="H135" s="134" t="s">
        <v>64</v>
      </c>
      <c r="I135" s="134"/>
      <c r="J135" s="66">
        <v>3</v>
      </c>
      <c r="K135" s="60" t="s">
        <v>166</v>
      </c>
      <c r="L135" s="48">
        <v>5000</v>
      </c>
      <c r="M135" s="136">
        <f t="shared" ref="M135" si="24">J135*L135</f>
        <v>15000</v>
      </c>
      <c r="N135" s="137"/>
    </row>
    <row r="136" spans="1:14" s="39" customFormat="1" x14ac:dyDescent="0.25">
      <c r="A136" s="63"/>
      <c r="B136" s="155"/>
      <c r="C136" s="155"/>
      <c r="D136" s="155"/>
      <c r="E136" s="155"/>
      <c r="F136" s="66"/>
      <c r="G136" s="46"/>
      <c r="H136" s="143"/>
      <c r="I136" s="144"/>
      <c r="J136" s="66"/>
      <c r="K136" s="46"/>
      <c r="L136" s="48"/>
      <c r="M136" s="61"/>
      <c r="N136" s="62"/>
    </row>
    <row r="137" spans="1:14" s="39" customFormat="1" x14ac:dyDescent="0.25">
      <c r="A137" s="63"/>
      <c r="B137" s="156" t="s">
        <v>174</v>
      </c>
      <c r="C137" s="156"/>
      <c r="D137" s="156"/>
      <c r="E137" s="156"/>
      <c r="F137" s="66"/>
      <c r="G137" s="46"/>
      <c r="H137" s="143"/>
      <c r="I137" s="144"/>
      <c r="J137" s="66"/>
      <c r="K137" s="46"/>
      <c r="L137" s="48"/>
      <c r="M137" s="138">
        <f>M138</f>
        <v>35100</v>
      </c>
      <c r="N137" s="139"/>
    </row>
    <row r="138" spans="1:14" s="39" customFormat="1" ht="30" customHeight="1" x14ac:dyDescent="0.25">
      <c r="A138" s="63"/>
      <c r="B138" s="132" t="s">
        <v>164</v>
      </c>
      <c r="C138" s="132"/>
      <c r="D138" s="132"/>
      <c r="E138" s="133"/>
      <c r="F138" s="66">
        <v>36</v>
      </c>
      <c r="G138" s="60" t="s">
        <v>166</v>
      </c>
      <c r="H138" s="134" t="s">
        <v>64</v>
      </c>
      <c r="I138" s="134"/>
      <c r="J138" s="66">
        <v>3</v>
      </c>
      <c r="K138" s="60" t="s">
        <v>166</v>
      </c>
      <c r="L138" s="48">
        <v>11700</v>
      </c>
      <c r="M138" s="136">
        <f t="shared" ref="M138" si="25">J138*L138</f>
        <v>35100</v>
      </c>
      <c r="N138" s="137"/>
    </row>
    <row r="139" spans="1:14" s="39" customFormat="1" ht="30" customHeight="1" x14ac:dyDescent="0.25">
      <c r="A139" s="63"/>
      <c r="B139" s="64"/>
      <c r="C139" s="64"/>
      <c r="D139" s="64"/>
      <c r="E139" s="65"/>
      <c r="F139" s="66"/>
      <c r="G139" s="67"/>
      <c r="H139" s="66"/>
      <c r="I139" s="67"/>
      <c r="J139" s="73"/>
      <c r="K139" s="74"/>
      <c r="L139" s="73"/>
      <c r="M139" s="76"/>
      <c r="N139" s="77"/>
    </row>
    <row r="140" spans="1:14" s="39" customFormat="1" ht="30" customHeight="1" x14ac:dyDescent="0.25">
      <c r="A140" s="140" t="str">
        <f>+'FORMAT KAK'!A82&amp;'FORMAT KAK'!A83</f>
        <v>Tahap X- Belanja Jasa Tenaga Administrasi dan Tenaga Kebersihan</v>
      </c>
      <c r="B140" s="141"/>
      <c r="C140" s="141"/>
      <c r="D140" s="141"/>
      <c r="E140" s="142"/>
      <c r="F140" s="66"/>
      <c r="G140" s="67"/>
      <c r="H140" s="66"/>
      <c r="I140" s="67"/>
      <c r="J140" s="73"/>
      <c r="K140" s="74"/>
      <c r="L140" s="73"/>
      <c r="M140" s="173">
        <f>M141+M144+M147+M150</f>
        <v>4790100</v>
      </c>
      <c r="N140" s="173"/>
    </row>
    <row r="141" spans="1:14" s="39" customFormat="1" ht="30" customHeight="1" x14ac:dyDescent="0.25">
      <c r="A141" s="63"/>
      <c r="B141" s="151" t="s">
        <v>157</v>
      </c>
      <c r="C141" s="151"/>
      <c r="D141" s="151"/>
      <c r="E141" s="151"/>
      <c r="F141" s="134"/>
      <c r="G141" s="134"/>
      <c r="H141" s="134"/>
      <c r="I141" s="134"/>
      <c r="J141" s="134"/>
      <c r="K141" s="134"/>
      <c r="L141" s="66"/>
      <c r="M141" s="173">
        <f>M142</f>
        <v>4500000</v>
      </c>
      <c r="N141" s="173"/>
    </row>
    <row r="142" spans="1:14" s="39" customFormat="1" ht="15" customHeight="1" x14ac:dyDescent="0.25">
      <c r="A142" s="63"/>
      <c r="B142" s="147" t="s">
        <v>158</v>
      </c>
      <c r="C142" s="148"/>
      <c r="D142" s="148"/>
      <c r="E142" s="149"/>
      <c r="F142" s="66">
        <v>780</v>
      </c>
      <c r="G142" s="60" t="s">
        <v>165</v>
      </c>
      <c r="H142" s="134" t="s">
        <v>64</v>
      </c>
      <c r="I142" s="134"/>
      <c r="J142" s="66">
        <v>60</v>
      </c>
      <c r="K142" s="60" t="s">
        <v>165</v>
      </c>
      <c r="L142" s="48">
        <v>75000</v>
      </c>
      <c r="M142" s="136">
        <f>J142*L142</f>
        <v>4500000</v>
      </c>
      <c r="N142" s="137"/>
    </row>
    <row r="143" spans="1:14" s="39" customFormat="1" ht="15" customHeight="1" x14ac:dyDescent="0.25">
      <c r="A143" s="63"/>
      <c r="B143" s="150"/>
      <c r="C143" s="148"/>
      <c r="D143" s="148"/>
      <c r="E143" s="149"/>
      <c r="F143" s="66"/>
      <c r="G143" s="46"/>
      <c r="H143" s="134"/>
      <c r="I143" s="134"/>
      <c r="J143" s="66"/>
      <c r="K143" s="46"/>
      <c r="L143" s="48"/>
      <c r="M143" s="136"/>
      <c r="N143" s="137"/>
    </row>
    <row r="144" spans="1:14" s="39" customFormat="1" ht="15" customHeight="1" x14ac:dyDescent="0.25">
      <c r="A144" s="63"/>
      <c r="B144" s="140" t="s">
        <v>172</v>
      </c>
      <c r="C144" s="141"/>
      <c r="D144" s="141"/>
      <c r="E144" s="142"/>
      <c r="F144" s="66"/>
      <c r="G144" s="46"/>
      <c r="H144" s="134"/>
      <c r="I144" s="134"/>
      <c r="J144" s="66"/>
      <c r="K144" s="46"/>
      <c r="L144" s="48"/>
      <c r="M144" s="138">
        <f>M145</f>
        <v>240000</v>
      </c>
      <c r="N144" s="139"/>
    </row>
    <row r="145" spans="1:14" s="39" customFormat="1" ht="15" customHeight="1" x14ac:dyDescent="0.25">
      <c r="A145" s="63"/>
      <c r="B145" s="147" t="s">
        <v>160</v>
      </c>
      <c r="C145" s="148"/>
      <c r="D145" s="148"/>
      <c r="E145" s="149"/>
      <c r="F145" s="66">
        <v>36</v>
      </c>
      <c r="G145" s="60" t="s">
        <v>166</v>
      </c>
      <c r="H145" s="134" t="s">
        <v>64</v>
      </c>
      <c r="I145" s="134"/>
      <c r="J145" s="66">
        <v>3</v>
      </c>
      <c r="K145" s="60" t="s">
        <v>167</v>
      </c>
      <c r="L145" s="48">
        <v>80000</v>
      </c>
      <c r="M145" s="136">
        <f t="shared" ref="M145" si="26">J145*L145</f>
        <v>240000</v>
      </c>
      <c r="N145" s="137"/>
    </row>
    <row r="146" spans="1:14" s="39" customFormat="1" ht="30" customHeight="1" x14ac:dyDescent="0.25">
      <c r="A146" s="63"/>
      <c r="B146" s="160"/>
      <c r="C146" s="160"/>
      <c r="D146" s="160"/>
      <c r="E146" s="160"/>
      <c r="F146" s="66"/>
      <c r="G146" s="46"/>
      <c r="H146" s="134"/>
      <c r="I146" s="134"/>
      <c r="J146" s="66"/>
      <c r="K146" s="46"/>
      <c r="L146" s="48"/>
      <c r="M146" s="136"/>
      <c r="N146" s="137"/>
    </row>
    <row r="147" spans="1:14" s="39" customFormat="1" ht="15" customHeight="1" x14ac:dyDescent="0.25">
      <c r="A147" s="63"/>
      <c r="B147" s="161" t="s">
        <v>173</v>
      </c>
      <c r="C147" s="162"/>
      <c r="D147" s="162"/>
      <c r="E147" s="163"/>
      <c r="F147" s="66"/>
      <c r="G147" s="46"/>
      <c r="H147" s="134"/>
      <c r="I147" s="134"/>
      <c r="J147" s="66"/>
      <c r="K147" s="46"/>
      <c r="L147" s="48"/>
      <c r="M147" s="138">
        <f>M148</f>
        <v>15000</v>
      </c>
      <c r="N147" s="139"/>
    </row>
    <row r="148" spans="1:14" s="39" customFormat="1" ht="15" customHeight="1" x14ac:dyDescent="0.25">
      <c r="A148" s="63"/>
      <c r="B148" s="157" t="s">
        <v>162</v>
      </c>
      <c r="C148" s="158"/>
      <c r="D148" s="158"/>
      <c r="E148" s="159"/>
      <c r="F148" s="66">
        <v>36</v>
      </c>
      <c r="G148" s="60" t="s">
        <v>166</v>
      </c>
      <c r="H148" s="134" t="s">
        <v>64</v>
      </c>
      <c r="I148" s="134"/>
      <c r="J148" s="66">
        <v>3</v>
      </c>
      <c r="K148" s="60" t="s">
        <v>166</v>
      </c>
      <c r="L148" s="48">
        <v>5000</v>
      </c>
      <c r="M148" s="136">
        <f t="shared" ref="M148" si="27">J148*L148</f>
        <v>15000</v>
      </c>
      <c r="N148" s="137"/>
    </row>
    <row r="149" spans="1:14" s="39" customFormat="1" x14ac:dyDescent="0.25">
      <c r="A149" s="63"/>
      <c r="B149" s="155"/>
      <c r="C149" s="155"/>
      <c r="D149" s="155"/>
      <c r="E149" s="155"/>
      <c r="F149" s="66"/>
      <c r="G149" s="46"/>
      <c r="H149" s="143"/>
      <c r="I149" s="144"/>
      <c r="J149" s="66"/>
      <c r="K149" s="46"/>
      <c r="L149" s="48"/>
      <c r="M149" s="61"/>
      <c r="N149" s="62"/>
    </row>
    <row r="150" spans="1:14" s="39" customFormat="1" x14ac:dyDescent="0.25">
      <c r="A150" s="63"/>
      <c r="B150" s="156" t="s">
        <v>174</v>
      </c>
      <c r="C150" s="156"/>
      <c r="D150" s="156"/>
      <c r="E150" s="156"/>
      <c r="F150" s="66"/>
      <c r="G150" s="46"/>
      <c r="H150" s="143"/>
      <c r="I150" s="144"/>
      <c r="J150" s="66"/>
      <c r="K150" s="46"/>
      <c r="L150" s="48"/>
      <c r="M150" s="138">
        <f>M151</f>
        <v>35100</v>
      </c>
      <c r="N150" s="139"/>
    </row>
    <row r="151" spans="1:14" s="39" customFormat="1" ht="30" customHeight="1" x14ac:dyDescent="0.25">
      <c r="A151" s="63"/>
      <c r="B151" s="132" t="s">
        <v>164</v>
      </c>
      <c r="C151" s="132"/>
      <c r="D151" s="132"/>
      <c r="E151" s="133"/>
      <c r="F151" s="66">
        <v>36</v>
      </c>
      <c r="G151" s="60" t="s">
        <v>166</v>
      </c>
      <c r="H151" s="134" t="s">
        <v>64</v>
      </c>
      <c r="I151" s="134"/>
      <c r="J151" s="66">
        <v>3</v>
      </c>
      <c r="K151" s="60" t="s">
        <v>166</v>
      </c>
      <c r="L151" s="48">
        <v>11700</v>
      </c>
      <c r="M151" s="136">
        <f t="shared" ref="M151" si="28">J151*L151</f>
        <v>35100</v>
      </c>
      <c r="N151" s="137"/>
    </row>
    <row r="152" spans="1:14" s="39" customFormat="1" ht="30" customHeight="1" x14ac:dyDescent="0.25">
      <c r="A152" s="63"/>
      <c r="B152" s="64"/>
      <c r="C152" s="64"/>
      <c r="D152" s="64"/>
      <c r="E152" s="65"/>
      <c r="F152" s="66"/>
      <c r="G152" s="67"/>
      <c r="H152" s="66"/>
      <c r="I152" s="67"/>
      <c r="J152" s="73"/>
      <c r="K152" s="74"/>
      <c r="L152" s="73"/>
      <c r="M152" s="76"/>
      <c r="N152" s="77"/>
    </row>
    <row r="153" spans="1:14" s="39" customFormat="1" ht="30" customHeight="1" x14ac:dyDescent="0.25">
      <c r="A153" s="140" t="str">
        <f>+'FORMAT KAK'!A86&amp;'FORMAT KAK'!A87</f>
        <v>Tahap XI- Belanja Jasa Tenaga Administrasi dan Tenaga Kebersihan</v>
      </c>
      <c r="B153" s="141"/>
      <c r="C153" s="141"/>
      <c r="D153" s="141"/>
      <c r="E153" s="142"/>
      <c r="F153" s="66"/>
      <c r="G153" s="67"/>
      <c r="H153" s="66"/>
      <c r="I153" s="67"/>
      <c r="J153" s="73"/>
      <c r="K153" s="74"/>
      <c r="L153" s="73"/>
      <c r="M153" s="173">
        <f>M154+M157+M160+M163</f>
        <v>4790100</v>
      </c>
      <c r="N153" s="173"/>
    </row>
    <row r="154" spans="1:14" s="39" customFormat="1" ht="30" customHeight="1" x14ac:dyDescent="0.25">
      <c r="A154" s="63"/>
      <c r="B154" s="151" t="s">
        <v>157</v>
      </c>
      <c r="C154" s="151"/>
      <c r="D154" s="151"/>
      <c r="E154" s="151"/>
      <c r="F154" s="134"/>
      <c r="G154" s="134"/>
      <c r="H154" s="134"/>
      <c r="I154" s="134"/>
      <c r="J154" s="134"/>
      <c r="K154" s="134"/>
      <c r="L154" s="66"/>
      <c r="M154" s="173">
        <f>M155</f>
        <v>4500000</v>
      </c>
      <c r="N154" s="173"/>
    </row>
    <row r="155" spans="1:14" s="39" customFormat="1" ht="15" customHeight="1" x14ac:dyDescent="0.25">
      <c r="A155" s="63"/>
      <c r="B155" s="147" t="s">
        <v>158</v>
      </c>
      <c r="C155" s="148"/>
      <c r="D155" s="148"/>
      <c r="E155" s="149"/>
      <c r="F155" s="66">
        <v>780</v>
      </c>
      <c r="G155" s="60" t="s">
        <v>165</v>
      </c>
      <c r="H155" s="134" t="s">
        <v>64</v>
      </c>
      <c r="I155" s="134"/>
      <c r="J155" s="66">
        <v>60</v>
      </c>
      <c r="K155" s="60" t="s">
        <v>165</v>
      </c>
      <c r="L155" s="48">
        <v>75000</v>
      </c>
      <c r="M155" s="136">
        <f>J155*L155</f>
        <v>4500000</v>
      </c>
      <c r="N155" s="137"/>
    </row>
    <row r="156" spans="1:14" s="39" customFormat="1" ht="15" customHeight="1" x14ac:dyDescent="0.25">
      <c r="A156" s="63"/>
      <c r="B156" s="150"/>
      <c r="C156" s="148"/>
      <c r="D156" s="148"/>
      <c r="E156" s="149"/>
      <c r="F156" s="66"/>
      <c r="G156" s="46"/>
      <c r="H156" s="134"/>
      <c r="I156" s="134"/>
      <c r="J156" s="66"/>
      <c r="K156" s="46"/>
      <c r="L156" s="48"/>
      <c r="M156" s="136"/>
      <c r="N156" s="137"/>
    </row>
    <row r="157" spans="1:14" s="39" customFormat="1" ht="15" customHeight="1" x14ac:dyDescent="0.25">
      <c r="A157" s="63"/>
      <c r="B157" s="140" t="s">
        <v>159</v>
      </c>
      <c r="C157" s="141"/>
      <c r="D157" s="141"/>
      <c r="E157" s="142"/>
      <c r="F157" s="66"/>
      <c r="G157" s="46"/>
      <c r="H157" s="134"/>
      <c r="I157" s="134"/>
      <c r="J157" s="66"/>
      <c r="K157" s="46"/>
      <c r="L157" s="48"/>
      <c r="M157" s="138">
        <f>M158</f>
        <v>240000</v>
      </c>
      <c r="N157" s="139"/>
    </row>
    <row r="158" spans="1:14" s="39" customFormat="1" ht="15" customHeight="1" x14ac:dyDescent="0.25">
      <c r="A158" s="63"/>
      <c r="B158" s="147" t="s">
        <v>160</v>
      </c>
      <c r="C158" s="148"/>
      <c r="D158" s="148"/>
      <c r="E158" s="149"/>
      <c r="F158" s="66">
        <v>36</v>
      </c>
      <c r="G158" s="60" t="s">
        <v>166</v>
      </c>
      <c r="H158" s="134" t="s">
        <v>64</v>
      </c>
      <c r="I158" s="134"/>
      <c r="J158" s="66">
        <v>3</v>
      </c>
      <c r="K158" s="60" t="s">
        <v>167</v>
      </c>
      <c r="L158" s="48">
        <v>80000</v>
      </c>
      <c r="M158" s="136">
        <f t="shared" ref="M158" si="29">J158*L158</f>
        <v>240000</v>
      </c>
      <c r="N158" s="137"/>
    </row>
    <row r="159" spans="1:14" s="39" customFormat="1" ht="30" customHeight="1" x14ac:dyDescent="0.25">
      <c r="A159" s="63"/>
      <c r="B159" s="160"/>
      <c r="C159" s="160"/>
      <c r="D159" s="160"/>
      <c r="E159" s="160"/>
      <c r="F159" s="66"/>
      <c r="G159" s="46"/>
      <c r="H159" s="134"/>
      <c r="I159" s="134"/>
      <c r="J159" s="66"/>
      <c r="K159" s="46"/>
      <c r="L159" s="48"/>
      <c r="M159" s="136"/>
      <c r="N159" s="137"/>
    </row>
    <row r="160" spans="1:14" s="39" customFormat="1" ht="15" customHeight="1" x14ac:dyDescent="0.25">
      <c r="A160" s="63"/>
      <c r="B160" s="161" t="s">
        <v>161</v>
      </c>
      <c r="C160" s="162"/>
      <c r="D160" s="162"/>
      <c r="E160" s="163"/>
      <c r="F160" s="66"/>
      <c r="G160" s="46"/>
      <c r="H160" s="134"/>
      <c r="I160" s="134"/>
      <c r="J160" s="66"/>
      <c r="K160" s="46"/>
      <c r="L160" s="48"/>
      <c r="M160" s="138">
        <f>M161</f>
        <v>15000</v>
      </c>
      <c r="N160" s="139"/>
    </row>
    <row r="161" spans="1:14" s="39" customFormat="1" ht="15" customHeight="1" x14ac:dyDescent="0.25">
      <c r="A161" s="63"/>
      <c r="B161" s="157" t="s">
        <v>162</v>
      </c>
      <c r="C161" s="158"/>
      <c r="D161" s="158"/>
      <c r="E161" s="159"/>
      <c r="F161" s="66">
        <v>36</v>
      </c>
      <c r="G161" s="60" t="s">
        <v>166</v>
      </c>
      <c r="H161" s="134" t="s">
        <v>64</v>
      </c>
      <c r="I161" s="134"/>
      <c r="J161" s="66">
        <v>3</v>
      </c>
      <c r="K161" s="60" t="s">
        <v>166</v>
      </c>
      <c r="L161" s="48">
        <v>5000</v>
      </c>
      <c r="M161" s="136">
        <f t="shared" ref="M161" si="30">J161*L161</f>
        <v>15000</v>
      </c>
      <c r="N161" s="137"/>
    </row>
    <row r="162" spans="1:14" s="39" customFormat="1" x14ac:dyDescent="0.25">
      <c r="A162" s="63"/>
      <c r="B162" s="155"/>
      <c r="C162" s="155"/>
      <c r="D162" s="155"/>
      <c r="E162" s="155"/>
      <c r="F162" s="66"/>
      <c r="G162" s="46"/>
      <c r="H162" s="143"/>
      <c r="I162" s="144"/>
      <c r="J162" s="66"/>
      <c r="K162" s="46"/>
      <c r="L162" s="48"/>
      <c r="M162" s="61"/>
      <c r="N162" s="62"/>
    </row>
    <row r="163" spans="1:14" s="39" customFormat="1" x14ac:dyDescent="0.25">
      <c r="A163" s="63"/>
      <c r="B163" s="156" t="s">
        <v>163</v>
      </c>
      <c r="C163" s="156"/>
      <c r="D163" s="156"/>
      <c r="E163" s="156"/>
      <c r="F163" s="66"/>
      <c r="G163" s="46"/>
      <c r="H163" s="143"/>
      <c r="I163" s="144"/>
      <c r="J163" s="66"/>
      <c r="K163" s="46"/>
      <c r="L163" s="48"/>
      <c r="M163" s="138">
        <f>M164</f>
        <v>35100</v>
      </c>
      <c r="N163" s="139"/>
    </row>
    <row r="164" spans="1:14" s="39" customFormat="1" ht="30" customHeight="1" x14ac:dyDescent="0.25">
      <c r="A164" s="63"/>
      <c r="B164" s="132" t="s">
        <v>164</v>
      </c>
      <c r="C164" s="132"/>
      <c r="D164" s="132"/>
      <c r="E164" s="133"/>
      <c r="F164" s="66">
        <v>36</v>
      </c>
      <c r="G164" s="60" t="s">
        <v>166</v>
      </c>
      <c r="H164" s="134" t="s">
        <v>64</v>
      </c>
      <c r="I164" s="134"/>
      <c r="J164" s="66">
        <v>3</v>
      </c>
      <c r="K164" s="60" t="s">
        <v>166</v>
      </c>
      <c r="L164" s="48">
        <v>11700</v>
      </c>
      <c r="M164" s="136">
        <f t="shared" ref="M164" si="31">J164*L164</f>
        <v>35100</v>
      </c>
      <c r="N164" s="137"/>
    </row>
    <row r="165" spans="1:14" s="39" customFormat="1" ht="30" customHeight="1" x14ac:dyDescent="0.25">
      <c r="A165" s="63"/>
      <c r="B165" s="64"/>
      <c r="C165" s="64"/>
      <c r="D165" s="64"/>
      <c r="E165" s="65"/>
      <c r="F165" s="66"/>
      <c r="G165" s="67"/>
      <c r="H165" s="66"/>
      <c r="I165" s="67"/>
      <c r="J165" s="73"/>
      <c r="K165" s="74"/>
      <c r="L165" s="73"/>
      <c r="M165" s="76"/>
      <c r="N165" s="77"/>
    </row>
    <row r="166" spans="1:14" s="39" customFormat="1" ht="30" customHeight="1" x14ac:dyDescent="0.25">
      <c r="A166" s="140" t="str">
        <f>+'FORMAT KAK'!A90&amp;'FORMAT KAK'!A91</f>
        <v>Tahap XII- Belanja Jasa Tenaga Administrasi dan Tenaga Kebersihan</v>
      </c>
      <c r="B166" s="141"/>
      <c r="C166" s="141"/>
      <c r="D166" s="141"/>
      <c r="E166" s="142"/>
      <c r="F166" s="66"/>
      <c r="G166" s="67"/>
      <c r="H166" s="66"/>
      <c r="I166" s="67"/>
      <c r="J166" s="73"/>
      <c r="K166" s="74"/>
      <c r="L166" s="73"/>
      <c r="M166" s="173">
        <f>M167+M170+M173+M176</f>
        <v>4790100</v>
      </c>
      <c r="N166" s="173"/>
    </row>
    <row r="167" spans="1:14" s="39" customFormat="1" ht="30" customHeight="1" x14ac:dyDescent="0.25">
      <c r="A167" s="63"/>
      <c r="B167" s="151" t="s">
        <v>157</v>
      </c>
      <c r="C167" s="151"/>
      <c r="D167" s="151"/>
      <c r="E167" s="151"/>
      <c r="F167" s="134"/>
      <c r="G167" s="134"/>
      <c r="H167" s="134"/>
      <c r="I167" s="134"/>
      <c r="J167" s="134"/>
      <c r="K167" s="134"/>
      <c r="L167" s="66"/>
      <c r="M167" s="173">
        <f>M168</f>
        <v>4500000</v>
      </c>
      <c r="N167" s="173"/>
    </row>
    <row r="168" spans="1:14" s="39" customFormat="1" ht="15" customHeight="1" x14ac:dyDescent="0.25">
      <c r="A168" s="63"/>
      <c r="B168" s="147" t="s">
        <v>158</v>
      </c>
      <c r="C168" s="148"/>
      <c r="D168" s="148"/>
      <c r="E168" s="149"/>
      <c r="F168" s="66">
        <v>780</v>
      </c>
      <c r="G168" s="60" t="s">
        <v>165</v>
      </c>
      <c r="H168" s="134" t="s">
        <v>64</v>
      </c>
      <c r="I168" s="134"/>
      <c r="J168" s="66">
        <v>60</v>
      </c>
      <c r="K168" s="60" t="s">
        <v>165</v>
      </c>
      <c r="L168" s="48">
        <v>75000</v>
      </c>
      <c r="M168" s="136">
        <f>J168*L168</f>
        <v>4500000</v>
      </c>
      <c r="N168" s="137"/>
    </row>
    <row r="169" spans="1:14" s="39" customFormat="1" ht="15" customHeight="1" x14ac:dyDescent="0.25">
      <c r="A169" s="63"/>
      <c r="B169" s="150"/>
      <c r="C169" s="148"/>
      <c r="D169" s="148"/>
      <c r="E169" s="149"/>
      <c r="F169" s="66"/>
      <c r="G169" s="46"/>
      <c r="H169" s="134"/>
      <c r="I169" s="134"/>
      <c r="J169" s="66"/>
      <c r="K169" s="46"/>
      <c r="L169" s="48"/>
      <c r="M169" s="136"/>
      <c r="N169" s="137"/>
    </row>
    <row r="170" spans="1:14" s="39" customFormat="1" ht="15" customHeight="1" x14ac:dyDescent="0.25">
      <c r="A170" s="63"/>
      <c r="B170" s="140" t="s">
        <v>159</v>
      </c>
      <c r="C170" s="141"/>
      <c r="D170" s="141"/>
      <c r="E170" s="142"/>
      <c r="F170" s="66"/>
      <c r="G170" s="46"/>
      <c r="H170" s="134"/>
      <c r="I170" s="134"/>
      <c r="J170" s="66"/>
      <c r="K170" s="46"/>
      <c r="L170" s="48"/>
      <c r="M170" s="138">
        <f>M171</f>
        <v>240000</v>
      </c>
      <c r="N170" s="139"/>
    </row>
    <row r="171" spans="1:14" s="39" customFormat="1" ht="15" customHeight="1" x14ac:dyDescent="0.25">
      <c r="A171" s="63"/>
      <c r="B171" s="147" t="s">
        <v>160</v>
      </c>
      <c r="C171" s="148"/>
      <c r="D171" s="148"/>
      <c r="E171" s="149"/>
      <c r="F171" s="66">
        <v>36</v>
      </c>
      <c r="G171" s="60" t="s">
        <v>166</v>
      </c>
      <c r="H171" s="134" t="s">
        <v>64</v>
      </c>
      <c r="I171" s="134"/>
      <c r="J171" s="66">
        <v>3</v>
      </c>
      <c r="K171" s="60" t="s">
        <v>167</v>
      </c>
      <c r="L171" s="48">
        <v>80000</v>
      </c>
      <c r="M171" s="136">
        <f t="shared" ref="M171" si="32">J171*L171</f>
        <v>240000</v>
      </c>
      <c r="N171" s="137"/>
    </row>
    <row r="172" spans="1:14" s="39" customFormat="1" ht="30" customHeight="1" x14ac:dyDescent="0.25">
      <c r="A172" s="63"/>
      <c r="B172" s="160"/>
      <c r="C172" s="160"/>
      <c r="D172" s="160"/>
      <c r="E172" s="160"/>
      <c r="F172" s="66"/>
      <c r="G172" s="46"/>
      <c r="H172" s="134"/>
      <c r="I172" s="134"/>
      <c r="J172" s="66"/>
      <c r="K172" s="46"/>
      <c r="L172" s="48"/>
      <c r="M172" s="136"/>
      <c r="N172" s="137"/>
    </row>
    <row r="173" spans="1:14" s="39" customFormat="1" ht="15" customHeight="1" x14ac:dyDescent="0.25">
      <c r="A173" s="63"/>
      <c r="B173" s="161" t="s">
        <v>161</v>
      </c>
      <c r="C173" s="162"/>
      <c r="D173" s="162"/>
      <c r="E173" s="163"/>
      <c r="F173" s="66"/>
      <c r="G173" s="46"/>
      <c r="H173" s="134"/>
      <c r="I173" s="134"/>
      <c r="J173" s="66"/>
      <c r="K173" s="46"/>
      <c r="L173" s="48"/>
      <c r="M173" s="138">
        <f>M174</f>
        <v>15000</v>
      </c>
      <c r="N173" s="139"/>
    </row>
    <row r="174" spans="1:14" s="39" customFormat="1" ht="15" customHeight="1" x14ac:dyDescent="0.25">
      <c r="A174" s="63"/>
      <c r="B174" s="157" t="s">
        <v>162</v>
      </c>
      <c r="C174" s="158"/>
      <c r="D174" s="158"/>
      <c r="E174" s="159"/>
      <c r="F174" s="66">
        <v>36</v>
      </c>
      <c r="G174" s="60" t="s">
        <v>166</v>
      </c>
      <c r="H174" s="134" t="s">
        <v>64</v>
      </c>
      <c r="I174" s="134"/>
      <c r="J174" s="66">
        <v>3</v>
      </c>
      <c r="K174" s="60" t="s">
        <v>166</v>
      </c>
      <c r="L174" s="48">
        <v>5000</v>
      </c>
      <c r="M174" s="136">
        <f t="shared" ref="M174" si="33">J174*L174</f>
        <v>15000</v>
      </c>
      <c r="N174" s="137"/>
    </row>
    <row r="175" spans="1:14" s="39" customFormat="1" x14ac:dyDescent="0.25">
      <c r="A175" s="63"/>
      <c r="B175" s="155"/>
      <c r="C175" s="155"/>
      <c r="D175" s="155"/>
      <c r="E175" s="155"/>
      <c r="F175" s="66"/>
      <c r="G175" s="46"/>
      <c r="H175" s="143"/>
      <c r="I175" s="144"/>
      <c r="J175" s="66"/>
      <c r="K175" s="46"/>
      <c r="L175" s="48"/>
      <c r="M175" s="61"/>
      <c r="N175" s="62"/>
    </row>
    <row r="176" spans="1:14" s="39" customFormat="1" x14ac:dyDescent="0.25">
      <c r="A176" s="63"/>
      <c r="B176" s="156" t="s">
        <v>163</v>
      </c>
      <c r="C176" s="156"/>
      <c r="D176" s="156"/>
      <c r="E176" s="156"/>
      <c r="F176" s="66"/>
      <c r="G176" s="46"/>
      <c r="H176" s="143"/>
      <c r="I176" s="144"/>
      <c r="J176" s="66"/>
      <c r="K176" s="46"/>
      <c r="L176" s="48"/>
      <c r="M176" s="138">
        <f>M177</f>
        <v>35100</v>
      </c>
      <c r="N176" s="139"/>
    </row>
    <row r="177" spans="1:14" s="39" customFormat="1" ht="30" customHeight="1" x14ac:dyDescent="0.25">
      <c r="A177" s="63"/>
      <c r="B177" s="132" t="s">
        <v>164</v>
      </c>
      <c r="C177" s="132"/>
      <c r="D177" s="132"/>
      <c r="E177" s="133"/>
      <c r="F177" s="66">
        <v>36</v>
      </c>
      <c r="G177" s="60" t="s">
        <v>166</v>
      </c>
      <c r="H177" s="134" t="s">
        <v>64</v>
      </c>
      <c r="I177" s="134"/>
      <c r="J177" s="66">
        <v>3</v>
      </c>
      <c r="K177" s="60" t="s">
        <v>166</v>
      </c>
      <c r="L177" s="48">
        <v>11700</v>
      </c>
      <c r="M177" s="136">
        <f t="shared" ref="M177" si="34">J177*L177</f>
        <v>35100</v>
      </c>
      <c r="N177" s="137"/>
    </row>
    <row r="178" spans="1:14" s="39" customFormat="1" ht="15" customHeight="1" x14ac:dyDescent="0.25">
      <c r="A178" s="75"/>
      <c r="B178" s="152"/>
      <c r="C178" s="153"/>
      <c r="D178" s="153"/>
      <c r="E178" s="154"/>
      <c r="F178" s="134"/>
      <c r="G178" s="134"/>
      <c r="H178" s="134"/>
      <c r="I178" s="134"/>
      <c r="J178" s="135"/>
      <c r="K178" s="135"/>
      <c r="L178" s="73"/>
      <c r="M178" s="135"/>
      <c r="N178" s="135"/>
    </row>
    <row r="179" spans="1:14" s="39" customFormat="1" ht="15" hidden="1" customHeight="1" x14ac:dyDescent="0.25">
      <c r="A179" s="41"/>
      <c r="B179" s="140"/>
      <c r="C179" s="141"/>
      <c r="D179" s="141"/>
      <c r="E179" s="142"/>
      <c r="F179" s="134"/>
      <c r="G179" s="134"/>
      <c r="H179" s="134"/>
      <c r="I179" s="134"/>
      <c r="J179" s="135"/>
      <c r="K179" s="135"/>
      <c r="L179" s="73"/>
      <c r="M179" s="135"/>
      <c r="N179" s="135"/>
    </row>
    <row r="180" spans="1:14" s="39" customFormat="1" ht="15" hidden="1" customHeight="1" x14ac:dyDescent="0.25">
      <c r="A180" s="41"/>
      <c r="B180" s="152"/>
      <c r="C180" s="153"/>
      <c r="D180" s="153"/>
      <c r="E180" s="154"/>
      <c r="F180" s="134"/>
      <c r="G180" s="134"/>
      <c r="H180" s="134"/>
      <c r="I180" s="134"/>
      <c r="J180" s="135"/>
      <c r="K180" s="135"/>
      <c r="L180" s="73"/>
      <c r="M180" s="135"/>
      <c r="N180" s="135"/>
    </row>
    <row r="181" spans="1:14" s="39" customFormat="1" ht="15" hidden="1" customHeight="1" x14ac:dyDescent="0.25">
      <c r="A181" s="41"/>
      <c r="B181" s="152"/>
      <c r="C181" s="153"/>
      <c r="D181" s="153"/>
      <c r="E181" s="154"/>
      <c r="F181" s="134"/>
      <c r="G181" s="134"/>
      <c r="H181" s="134"/>
      <c r="I181" s="134"/>
      <c r="J181" s="135"/>
      <c r="K181" s="135"/>
      <c r="L181" s="73"/>
      <c r="M181" s="135"/>
      <c r="N181" s="135"/>
    </row>
    <row r="182" spans="1:14" s="39" customFormat="1" ht="15" hidden="1" customHeight="1" x14ac:dyDescent="0.25">
      <c r="A182" s="24" t="s">
        <v>44</v>
      </c>
      <c r="B182" s="152"/>
      <c r="C182" s="153"/>
      <c r="D182" s="153"/>
      <c r="E182" s="154"/>
      <c r="F182" s="134"/>
      <c r="G182" s="134"/>
      <c r="H182" s="134"/>
      <c r="I182" s="134"/>
      <c r="J182" s="135"/>
      <c r="K182" s="135"/>
      <c r="L182" s="73"/>
      <c r="M182" s="135"/>
      <c r="N182" s="135"/>
    </row>
    <row r="183" spans="1:14" s="39" customFormat="1" ht="15" hidden="1" customHeight="1" x14ac:dyDescent="0.25">
      <c r="A183" s="41" t="s">
        <v>47</v>
      </c>
      <c r="B183" s="152"/>
      <c r="C183" s="153"/>
      <c r="D183" s="153"/>
      <c r="E183" s="154"/>
      <c r="F183" s="134"/>
      <c r="G183" s="134"/>
      <c r="H183" s="134"/>
      <c r="I183" s="134"/>
      <c r="J183" s="135"/>
      <c r="K183" s="135"/>
      <c r="L183" s="73"/>
      <c r="M183" s="135"/>
      <c r="N183" s="135"/>
    </row>
    <row r="184" spans="1:14" s="39" customFormat="1" ht="15" hidden="1" customHeight="1" x14ac:dyDescent="0.25">
      <c r="A184" s="41" t="s">
        <v>45</v>
      </c>
      <c r="B184" s="152"/>
      <c r="C184" s="153"/>
      <c r="D184" s="153"/>
      <c r="E184" s="154"/>
      <c r="F184" s="134"/>
      <c r="G184" s="134"/>
      <c r="H184" s="134"/>
      <c r="I184" s="134"/>
      <c r="J184" s="135"/>
      <c r="K184" s="135"/>
      <c r="L184" s="73"/>
      <c r="M184" s="135"/>
      <c r="N184" s="135"/>
    </row>
    <row r="185" spans="1:14" s="39" customFormat="1" ht="15" hidden="1" customHeight="1" x14ac:dyDescent="0.25">
      <c r="A185" s="41"/>
      <c r="B185" s="164" t="s">
        <v>135</v>
      </c>
      <c r="C185" s="165"/>
      <c r="D185" s="165"/>
      <c r="E185" s="166"/>
      <c r="F185" s="143" t="s">
        <v>136</v>
      </c>
      <c r="G185" s="144"/>
      <c r="H185" s="143" t="s">
        <v>64</v>
      </c>
      <c r="I185" s="144"/>
      <c r="J185" s="145">
        <v>2</v>
      </c>
      <c r="K185" s="146"/>
      <c r="L185" s="73">
        <v>350000</v>
      </c>
      <c r="M185" s="135">
        <f>J185*L185</f>
        <v>700000</v>
      </c>
      <c r="N185" s="135"/>
    </row>
    <row r="186" spans="1:14" s="39" customFormat="1" ht="15" hidden="1" customHeight="1" x14ac:dyDescent="0.25">
      <c r="A186" s="41"/>
      <c r="B186" s="152"/>
      <c r="C186" s="153"/>
      <c r="D186" s="153"/>
      <c r="E186" s="154"/>
      <c r="F186" s="134"/>
      <c r="G186" s="134"/>
      <c r="H186" s="134"/>
      <c r="I186" s="134"/>
      <c r="J186" s="135"/>
      <c r="K186" s="135"/>
      <c r="L186" s="73"/>
      <c r="M186" s="135"/>
      <c r="N186" s="135"/>
    </row>
    <row r="187" spans="1:14" s="39" customFormat="1" ht="13.5" hidden="1" customHeight="1" x14ac:dyDescent="0.25">
      <c r="A187" s="41"/>
      <c r="B187" s="152"/>
      <c r="C187" s="153"/>
      <c r="D187" s="153"/>
      <c r="E187" s="154"/>
      <c r="F187" s="134"/>
      <c r="G187" s="134"/>
      <c r="H187" s="134"/>
      <c r="I187" s="134"/>
      <c r="J187" s="135"/>
      <c r="K187" s="135"/>
      <c r="L187" s="73"/>
      <c r="M187" s="135"/>
      <c r="N187" s="135"/>
    </row>
    <row r="188" spans="1:14" s="39" customFormat="1" ht="15" hidden="1" customHeight="1" x14ac:dyDescent="0.25">
      <c r="A188" s="24" t="s">
        <v>43</v>
      </c>
      <c r="B188" s="140" t="str">
        <f>'FORMAT KAK'!A95&amp;'FORMAT KAK'!A96</f>
        <v>Tahap IX- Nama Tahap</v>
      </c>
      <c r="C188" s="141"/>
      <c r="D188" s="141"/>
      <c r="E188" s="142"/>
      <c r="F188" s="134"/>
      <c r="G188" s="134"/>
      <c r="H188" s="134"/>
      <c r="I188" s="134"/>
      <c r="J188" s="135"/>
      <c r="K188" s="135"/>
      <c r="L188" s="73"/>
      <c r="M188" s="173">
        <f>SUM(M189,M195)</f>
        <v>0</v>
      </c>
      <c r="N188" s="173"/>
    </row>
    <row r="189" spans="1:14" s="39" customFormat="1" ht="15" hidden="1" customHeight="1" x14ac:dyDescent="0.25">
      <c r="A189" s="24" t="s">
        <v>44</v>
      </c>
      <c r="B189" s="140" t="s">
        <v>42</v>
      </c>
      <c r="C189" s="141"/>
      <c r="D189" s="141"/>
      <c r="E189" s="142"/>
      <c r="F189" s="134"/>
      <c r="G189" s="134"/>
      <c r="H189" s="134"/>
      <c r="I189" s="134"/>
      <c r="J189" s="135"/>
      <c r="K189" s="135"/>
      <c r="L189" s="73"/>
      <c r="M189" s="135">
        <f>SUM(M190,M191,M192,M193,M194)</f>
        <v>0</v>
      </c>
      <c r="N189" s="135"/>
    </row>
    <row r="190" spans="1:14" s="39" customFormat="1" ht="15" hidden="1" customHeight="1" x14ac:dyDescent="0.25">
      <c r="A190" s="41" t="s">
        <v>47</v>
      </c>
      <c r="B190" s="152"/>
      <c r="C190" s="153"/>
      <c r="D190" s="153"/>
      <c r="E190" s="154"/>
      <c r="F190" s="134"/>
      <c r="G190" s="134"/>
      <c r="H190" s="134"/>
      <c r="I190" s="134"/>
      <c r="J190" s="135"/>
      <c r="K190" s="135"/>
      <c r="L190" s="73"/>
      <c r="M190" s="135">
        <f>J190*L190</f>
        <v>0</v>
      </c>
      <c r="N190" s="135"/>
    </row>
    <row r="191" spans="1:14" s="39" customFormat="1" ht="15" hidden="1" customHeight="1" x14ac:dyDescent="0.25">
      <c r="A191" s="41" t="s">
        <v>45</v>
      </c>
      <c r="B191" s="152"/>
      <c r="C191" s="153"/>
      <c r="D191" s="153"/>
      <c r="E191" s="154"/>
      <c r="F191" s="134"/>
      <c r="G191" s="134"/>
      <c r="H191" s="134"/>
      <c r="I191" s="134"/>
      <c r="J191" s="135"/>
      <c r="K191" s="135"/>
      <c r="L191" s="73"/>
      <c r="M191" s="135"/>
      <c r="N191" s="135"/>
    </row>
    <row r="192" spans="1:14" s="39" customFormat="1" ht="13.5" hidden="1" customHeight="1" x14ac:dyDescent="0.25">
      <c r="A192" s="41"/>
      <c r="B192" s="152"/>
      <c r="C192" s="153"/>
      <c r="D192" s="153"/>
      <c r="E192" s="154"/>
      <c r="F192" s="134"/>
      <c r="G192" s="134"/>
      <c r="H192" s="134"/>
      <c r="I192" s="134"/>
      <c r="J192" s="135"/>
      <c r="K192" s="135"/>
      <c r="L192" s="73"/>
      <c r="M192" s="135"/>
      <c r="N192" s="135"/>
    </row>
    <row r="193" spans="1:14" s="39" customFormat="1" ht="13.5" hidden="1" customHeight="1" x14ac:dyDescent="0.25">
      <c r="A193" s="41"/>
      <c r="B193" s="152"/>
      <c r="C193" s="153"/>
      <c r="D193" s="153"/>
      <c r="E193" s="154"/>
      <c r="F193" s="134"/>
      <c r="G193" s="134"/>
      <c r="H193" s="134"/>
      <c r="I193" s="134"/>
      <c r="J193" s="135"/>
      <c r="K193" s="135"/>
      <c r="L193" s="73"/>
      <c r="M193" s="135"/>
      <c r="N193" s="135"/>
    </row>
    <row r="194" spans="1:14" s="39" customFormat="1" ht="15" hidden="1" customHeight="1" x14ac:dyDescent="0.25">
      <c r="A194" s="41"/>
      <c r="B194" s="152"/>
      <c r="C194" s="153"/>
      <c r="D194" s="153"/>
      <c r="E194" s="154"/>
      <c r="F194" s="134"/>
      <c r="G194" s="134"/>
      <c r="H194" s="134"/>
      <c r="I194" s="134"/>
      <c r="J194" s="135"/>
      <c r="K194" s="135"/>
      <c r="L194" s="73"/>
      <c r="M194" s="135"/>
      <c r="N194" s="135"/>
    </row>
    <row r="195" spans="1:14" s="39" customFormat="1" ht="15" hidden="1" customHeight="1" x14ac:dyDescent="0.25">
      <c r="A195" s="24" t="s">
        <v>44</v>
      </c>
      <c r="B195" s="140" t="s">
        <v>41</v>
      </c>
      <c r="C195" s="141"/>
      <c r="D195" s="141"/>
      <c r="E195" s="142"/>
      <c r="F195" s="134"/>
      <c r="G195" s="134"/>
      <c r="H195" s="134"/>
      <c r="I195" s="134"/>
      <c r="J195" s="135"/>
      <c r="K195" s="135"/>
      <c r="L195" s="73"/>
      <c r="M195" s="135">
        <f>SUM(M196,M197,M198,M199,M200)</f>
        <v>0</v>
      </c>
      <c r="N195" s="135"/>
    </row>
    <row r="196" spans="1:14" s="39" customFormat="1" ht="15" hidden="1" customHeight="1" x14ac:dyDescent="0.25">
      <c r="A196" s="41" t="s">
        <v>47</v>
      </c>
      <c r="B196" s="152"/>
      <c r="C196" s="153"/>
      <c r="D196" s="153"/>
      <c r="E196" s="154"/>
      <c r="F196" s="134"/>
      <c r="G196" s="134"/>
      <c r="H196" s="134"/>
      <c r="I196" s="134"/>
      <c r="J196" s="135"/>
      <c r="K196" s="135"/>
      <c r="L196" s="73"/>
      <c r="M196" s="135">
        <f>J196*L196</f>
        <v>0</v>
      </c>
      <c r="N196" s="135"/>
    </row>
    <row r="197" spans="1:14" s="39" customFormat="1" ht="15" hidden="1" customHeight="1" x14ac:dyDescent="0.25">
      <c r="A197" s="41" t="s">
        <v>45</v>
      </c>
      <c r="B197" s="152"/>
      <c r="C197" s="153"/>
      <c r="D197" s="153"/>
      <c r="E197" s="154"/>
      <c r="F197" s="134"/>
      <c r="G197" s="134"/>
      <c r="H197" s="134"/>
      <c r="I197" s="134"/>
      <c r="J197" s="135"/>
      <c r="K197" s="135"/>
      <c r="L197" s="73"/>
      <c r="M197" s="135"/>
      <c r="N197" s="135"/>
    </row>
    <row r="198" spans="1:14" s="39" customFormat="1" ht="15" hidden="1" customHeight="1" x14ac:dyDescent="0.25">
      <c r="A198" s="41"/>
      <c r="B198" s="152"/>
      <c r="C198" s="153"/>
      <c r="D198" s="153"/>
      <c r="E198" s="154"/>
      <c r="F198" s="134"/>
      <c r="G198" s="134"/>
      <c r="H198" s="134"/>
      <c r="I198" s="134"/>
      <c r="J198" s="135"/>
      <c r="K198" s="135"/>
      <c r="L198" s="73"/>
      <c r="M198" s="135"/>
      <c r="N198" s="135"/>
    </row>
    <row r="199" spans="1:14" s="39" customFormat="1" ht="15" hidden="1" customHeight="1" x14ac:dyDescent="0.25">
      <c r="A199" s="41"/>
      <c r="B199" s="152"/>
      <c r="C199" s="153"/>
      <c r="D199" s="153"/>
      <c r="E199" s="154"/>
      <c r="F199" s="134"/>
      <c r="G199" s="134"/>
      <c r="H199" s="134"/>
      <c r="I199" s="134"/>
      <c r="J199" s="135"/>
      <c r="K199" s="135"/>
      <c r="L199" s="73"/>
      <c r="M199" s="135"/>
      <c r="N199" s="135"/>
    </row>
    <row r="200" spans="1:14" s="39" customFormat="1" ht="15" hidden="1" customHeight="1" x14ac:dyDescent="0.25">
      <c r="A200" s="41"/>
      <c r="B200" s="152"/>
      <c r="C200" s="153"/>
      <c r="D200" s="153"/>
      <c r="E200" s="154"/>
      <c r="F200" s="134"/>
      <c r="G200" s="134"/>
      <c r="H200" s="134"/>
      <c r="I200" s="134"/>
      <c r="J200" s="135"/>
      <c r="K200" s="135"/>
      <c r="L200" s="73"/>
      <c r="M200" s="135"/>
      <c r="N200" s="135"/>
    </row>
    <row r="201" spans="1:14" s="39" customFormat="1" ht="15" hidden="1" customHeight="1" x14ac:dyDescent="0.25">
      <c r="A201" s="24" t="s">
        <v>43</v>
      </c>
      <c r="B201" s="140" t="str">
        <f>'FORMAT KAK'!A99&amp;'FORMAT KAK'!A100</f>
        <v>Tahap X- Nama Tahap</v>
      </c>
      <c r="C201" s="141"/>
      <c r="D201" s="141"/>
      <c r="E201" s="142"/>
      <c r="F201" s="134"/>
      <c r="G201" s="134"/>
      <c r="H201" s="134"/>
      <c r="I201" s="134"/>
      <c r="J201" s="135"/>
      <c r="K201" s="135"/>
      <c r="L201" s="73"/>
      <c r="M201" s="173">
        <f>SUM(M202,M208)</f>
        <v>0</v>
      </c>
      <c r="N201" s="173"/>
    </row>
    <row r="202" spans="1:14" s="39" customFormat="1" ht="15" hidden="1" customHeight="1" x14ac:dyDescent="0.25">
      <c r="A202" s="24" t="s">
        <v>44</v>
      </c>
      <c r="B202" s="140" t="s">
        <v>42</v>
      </c>
      <c r="C202" s="141"/>
      <c r="D202" s="141"/>
      <c r="E202" s="142"/>
      <c r="F202" s="134"/>
      <c r="G202" s="134"/>
      <c r="H202" s="134"/>
      <c r="I202" s="134"/>
      <c r="J202" s="135"/>
      <c r="K202" s="135"/>
      <c r="L202" s="73"/>
      <c r="M202" s="135">
        <f>SUM(M203,M204,M205,M206,M207)</f>
        <v>0</v>
      </c>
      <c r="N202" s="135"/>
    </row>
    <row r="203" spans="1:14" s="39" customFormat="1" ht="15" hidden="1" customHeight="1" x14ac:dyDescent="0.25">
      <c r="A203" s="41" t="s">
        <v>47</v>
      </c>
      <c r="B203" s="152"/>
      <c r="C203" s="153"/>
      <c r="D203" s="153"/>
      <c r="E203" s="154"/>
      <c r="F203" s="134"/>
      <c r="G203" s="134"/>
      <c r="H203" s="134"/>
      <c r="I203" s="134"/>
      <c r="J203" s="135"/>
      <c r="K203" s="135"/>
      <c r="L203" s="73"/>
      <c r="M203" s="135">
        <f>J203*L203</f>
        <v>0</v>
      </c>
      <c r="N203" s="135"/>
    </row>
    <row r="204" spans="1:14" s="39" customFormat="1" ht="15" hidden="1" customHeight="1" x14ac:dyDescent="0.25">
      <c r="A204" s="41" t="s">
        <v>45</v>
      </c>
      <c r="B204" s="152"/>
      <c r="C204" s="153"/>
      <c r="D204" s="153"/>
      <c r="E204" s="154"/>
      <c r="F204" s="134"/>
      <c r="G204" s="134"/>
      <c r="H204" s="134"/>
      <c r="I204" s="134"/>
      <c r="J204" s="135"/>
      <c r="K204" s="135"/>
      <c r="L204" s="73"/>
      <c r="M204" s="135"/>
      <c r="N204" s="135"/>
    </row>
    <row r="205" spans="1:14" s="39" customFormat="1" ht="15" hidden="1" customHeight="1" x14ac:dyDescent="0.25">
      <c r="A205" s="41"/>
      <c r="B205" s="152"/>
      <c r="C205" s="153"/>
      <c r="D205" s="153"/>
      <c r="E205" s="154"/>
      <c r="F205" s="134"/>
      <c r="G205" s="134"/>
      <c r="H205" s="134"/>
      <c r="I205" s="134"/>
      <c r="J205" s="135"/>
      <c r="K205" s="135"/>
      <c r="L205" s="73"/>
      <c r="M205" s="135"/>
      <c r="N205" s="135"/>
    </row>
    <row r="206" spans="1:14" s="39" customFormat="1" ht="15" hidden="1" customHeight="1" x14ac:dyDescent="0.25">
      <c r="A206" s="41"/>
      <c r="B206" s="152"/>
      <c r="C206" s="153"/>
      <c r="D206" s="153"/>
      <c r="E206" s="154"/>
      <c r="F206" s="134"/>
      <c r="G206" s="134"/>
      <c r="H206" s="134"/>
      <c r="I206" s="134"/>
      <c r="J206" s="135"/>
      <c r="K206" s="135"/>
      <c r="L206" s="73"/>
      <c r="M206" s="135"/>
      <c r="N206" s="135"/>
    </row>
    <row r="207" spans="1:14" s="39" customFormat="1" ht="15" hidden="1" customHeight="1" x14ac:dyDescent="0.25">
      <c r="A207" s="41"/>
      <c r="B207" s="152"/>
      <c r="C207" s="153"/>
      <c r="D207" s="153"/>
      <c r="E207" s="154"/>
      <c r="F207" s="134"/>
      <c r="G207" s="134"/>
      <c r="H207" s="134"/>
      <c r="I207" s="134"/>
      <c r="J207" s="135"/>
      <c r="K207" s="135"/>
      <c r="L207" s="73"/>
      <c r="M207" s="135"/>
      <c r="N207" s="135"/>
    </row>
    <row r="208" spans="1:14" s="39" customFormat="1" ht="15" hidden="1" customHeight="1" x14ac:dyDescent="0.25">
      <c r="A208" s="24" t="s">
        <v>44</v>
      </c>
      <c r="B208" s="140" t="s">
        <v>41</v>
      </c>
      <c r="C208" s="141"/>
      <c r="D208" s="141"/>
      <c r="E208" s="142"/>
      <c r="F208" s="134"/>
      <c r="G208" s="134"/>
      <c r="H208" s="134"/>
      <c r="I208" s="134"/>
      <c r="J208" s="135"/>
      <c r="K208" s="135"/>
      <c r="L208" s="73"/>
      <c r="M208" s="135">
        <f>SUM(M209,M210,M211,M212,M213)</f>
        <v>0</v>
      </c>
      <c r="N208" s="135"/>
    </row>
    <row r="209" spans="1:14" s="39" customFormat="1" ht="15" hidden="1" customHeight="1" x14ac:dyDescent="0.25">
      <c r="A209" s="41" t="s">
        <v>47</v>
      </c>
      <c r="B209" s="152"/>
      <c r="C209" s="153"/>
      <c r="D209" s="153"/>
      <c r="E209" s="154"/>
      <c r="F209" s="134"/>
      <c r="G209" s="134"/>
      <c r="H209" s="134"/>
      <c r="I209" s="134"/>
      <c r="J209" s="135"/>
      <c r="K209" s="135"/>
      <c r="L209" s="73"/>
      <c r="M209" s="135">
        <f>J209*L209</f>
        <v>0</v>
      </c>
      <c r="N209" s="135"/>
    </row>
    <row r="210" spans="1:14" s="39" customFormat="1" ht="15" hidden="1" customHeight="1" x14ac:dyDescent="0.25">
      <c r="A210" s="41" t="s">
        <v>45</v>
      </c>
      <c r="B210" s="152"/>
      <c r="C210" s="153"/>
      <c r="D210" s="153"/>
      <c r="E210" s="154"/>
      <c r="F210" s="134"/>
      <c r="G210" s="134"/>
      <c r="H210" s="134"/>
      <c r="I210" s="134"/>
      <c r="J210" s="135"/>
      <c r="K210" s="135"/>
      <c r="L210" s="73"/>
      <c r="M210" s="135"/>
      <c r="N210" s="135"/>
    </row>
    <row r="211" spans="1:14" s="39" customFormat="1" ht="15" hidden="1" customHeight="1" x14ac:dyDescent="0.25">
      <c r="A211" s="41"/>
      <c r="B211" s="152"/>
      <c r="C211" s="153"/>
      <c r="D211" s="153"/>
      <c r="E211" s="154"/>
      <c r="F211" s="134"/>
      <c r="G211" s="134"/>
      <c r="H211" s="134"/>
      <c r="I211" s="134"/>
      <c r="J211" s="135"/>
      <c r="K211" s="135"/>
      <c r="L211" s="73"/>
      <c r="M211" s="135"/>
      <c r="N211" s="135"/>
    </row>
    <row r="212" spans="1:14" s="39" customFormat="1" ht="15" hidden="1" customHeight="1" x14ac:dyDescent="0.25">
      <c r="A212" s="41"/>
      <c r="B212" s="152"/>
      <c r="C212" s="153"/>
      <c r="D212" s="153"/>
      <c r="E212" s="154"/>
      <c r="F212" s="134"/>
      <c r="G212" s="134"/>
      <c r="H212" s="134"/>
      <c r="I212" s="134"/>
      <c r="J212" s="135"/>
      <c r="K212" s="135"/>
      <c r="L212" s="73"/>
      <c r="M212" s="135"/>
      <c r="N212" s="135"/>
    </row>
    <row r="213" spans="1:14" s="39" customFormat="1" ht="15" hidden="1" customHeight="1" x14ac:dyDescent="0.25">
      <c r="A213" s="41"/>
      <c r="B213" s="152"/>
      <c r="C213" s="153"/>
      <c r="D213" s="153"/>
      <c r="E213" s="154"/>
      <c r="F213" s="134"/>
      <c r="G213" s="134"/>
      <c r="H213" s="134"/>
      <c r="I213" s="134"/>
      <c r="J213" s="135"/>
      <c r="K213" s="135"/>
      <c r="L213" s="73"/>
      <c r="M213" s="135"/>
      <c r="N213" s="135"/>
    </row>
    <row r="214" spans="1:14" s="39" customFormat="1" x14ac:dyDescent="0.25">
      <c r="A214" s="188" t="s">
        <v>52</v>
      </c>
      <c r="B214" s="189"/>
      <c r="C214" s="189"/>
      <c r="D214" s="189"/>
      <c r="E214" s="189"/>
      <c r="F214" s="189"/>
      <c r="G214" s="189"/>
      <c r="H214" s="189"/>
      <c r="I214" s="189"/>
      <c r="J214" s="189"/>
      <c r="K214" s="189"/>
      <c r="L214" s="190"/>
      <c r="M214" s="173">
        <f>SUM(M19+M32+M45+M58+M75+M88+M101+M114+M127+M140+M153+M166)</f>
        <v>61981200</v>
      </c>
      <c r="N214" s="173"/>
    </row>
    <row r="217" spans="1:14" x14ac:dyDescent="0.25">
      <c r="B217" s="13" t="str">
        <f>'FORMAT KAK'!B108:D108</f>
        <v>Penanggung Jawab Kegiatan</v>
      </c>
      <c r="L217" s="13" t="s">
        <v>32</v>
      </c>
    </row>
    <row r="218" spans="1:14" x14ac:dyDescent="0.25">
      <c r="B218" s="42"/>
    </row>
    <row r="219" spans="1:14" x14ac:dyDescent="0.25">
      <c r="B219" s="42"/>
    </row>
    <row r="220" spans="1:14" x14ac:dyDescent="0.25">
      <c r="B220" s="42"/>
    </row>
    <row r="221" spans="1:14" x14ac:dyDescent="0.25">
      <c r="B221" s="42"/>
      <c r="L221" s="10"/>
      <c r="M221" s="10"/>
    </row>
    <row r="222" spans="1:14" x14ac:dyDescent="0.25">
      <c r="B222" s="15" t="str">
        <f>'FORMAT KAK'!B113:D113</f>
        <v>NAJIB KUSBANDONO, S.Sos</v>
      </c>
      <c r="L222" s="45" t="str">
        <f>'FORMAT KAK'!J113</f>
        <v>SAGIYO S.IP</v>
      </c>
      <c r="M222" s="30"/>
    </row>
    <row r="223" spans="1:14" x14ac:dyDescent="0.25">
      <c r="B223" s="42" t="str">
        <f>'FORMAT KAK'!B114:D114</f>
        <v>NIP. 19660604 198901 1 003</v>
      </c>
      <c r="L223" s="30" t="str">
        <f>'FORMAT KAK'!J114</f>
        <v>NIP. 19721007 199903 1 007</v>
      </c>
      <c r="M223" s="30"/>
    </row>
  </sheetData>
  <mergeCells count="712">
    <mergeCell ref="H175:I175"/>
    <mergeCell ref="H176:I176"/>
    <mergeCell ref="M176:N176"/>
    <mergeCell ref="B177:E177"/>
    <mergeCell ref="H177:I177"/>
    <mergeCell ref="M177:N177"/>
    <mergeCell ref="B175:E175"/>
    <mergeCell ref="B176:E176"/>
    <mergeCell ref="B172:E172"/>
    <mergeCell ref="H172:I172"/>
    <mergeCell ref="M172:N172"/>
    <mergeCell ref="B173:E173"/>
    <mergeCell ref="H173:I173"/>
    <mergeCell ref="M173:N173"/>
    <mergeCell ref="B174:E174"/>
    <mergeCell ref="H174:I174"/>
    <mergeCell ref="M174:N174"/>
    <mergeCell ref="B169:E169"/>
    <mergeCell ref="H169:I169"/>
    <mergeCell ref="M169:N169"/>
    <mergeCell ref="B170:E170"/>
    <mergeCell ref="H170:I170"/>
    <mergeCell ref="M170:N170"/>
    <mergeCell ref="B171:E171"/>
    <mergeCell ref="H171:I171"/>
    <mergeCell ref="M171:N171"/>
    <mergeCell ref="M166:N166"/>
    <mergeCell ref="B167:E167"/>
    <mergeCell ref="F167:G167"/>
    <mergeCell ref="H167:I167"/>
    <mergeCell ref="J167:K167"/>
    <mergeCell ref="M167:N167"/>
    <mergeCell ref="B168:E168"/>
    <mergeCell ref="H168:I168"/>
    <mergeCell ref="M168:N168"/>
    <mergeCell ref="H160:I160"/>
    <mergeCell ref="M160:N160"/>
    <mergeCell ref="B161:E161"/>
    <mergeCell ref="H161:I161"/>
    <mergeCell ref="M161:N161"/>
    <mergeCell ref="H162:I162"/>
    <mergeCell ref="H163:I163"/>
    <mergeCell ref="M163:N163"/>
    <mergeCell ref="B164:E164"/>
    <mergeCell ref="H164:I164"/>
    <mergeCell ref="M164:N164"/>
    <mergeCell ref="B162:E162"/>
    <mergeCell ref="B163:E163"/>
    <mergeCell ref="H156:I156"/>
    <mergeCell ref="M156:N156"/>
    <mergeCell ref="B157:E157"/>
    <mergeCell ref="H157:I157"/>
    <mergeCell ref="M157:N157"/>
    <mergeCell ref="B158:E158"/>
    <mergeCell ref="H158:I158"/>
    <mergeCell ref="M158:N158"/>
    <mergeCell ref="B159:E159"/>
    <mergeCell ref="H159:I159"/>
    <mergeCell ref="M159:N159"/>
    <mergeCell ref="M153:N153"/>
    <mergeCell ref="B154:E154"/>
    <mergeCell ref="F154:G154"/>
    <mergeCell ref="H154:I154"/>
    <mergeCell ref="J154:K154"/>
    <mergeCell ref="M154:N154"/>
    <mergeCell ref="B155:E155"/>
    <mergeCell ref="H155:I155"/>
    <mergeCell ref="M155:N155"/>
    <mergeCell ref="H148:I148"/>
    <mergeCell ref="M148:N148"/>
    <mergeCell ref="H149:I149"/>
    <mergeCell ref="H150:I150"/>
    <mergeCell ref="M150:N150"/>
    <mergeCell ref="B151:E151"/>
    <mergeCell ref="H151:I151"/>
    <mergeCell ref="M151:N151"/>
    <mergeCell ref="B149:E149"/>
    <mergeCell ref="B150:E150"/>
    <mergeCell ref="H144:I144"/>
    <mergeCell ref="M144:N144"/>
    <mergeCell ref="B145:E145"/>
    <mergeCell ref="H145:I145"/>
    <mergeCell ref="M145:N145"/>
    <mergeCell ref="B146:E146"/>
    <mergeCell ref="H146:I146"/>
    <mergeCell ref="M146:N146"/>
    <mergeCell ref="B147:E147"/>
    <mergeCell ref="H147:I147"/>
    <mergeCell ref="M147:N147"/>
    <mergeCell ref="M140:N140"/>
    <mergeCell ref="F141:G141"/>
    <mergeCell ref="H141:I141"/>
    <mergeCell ref="J141:K141"/>
    <mergeCell ref="M141:N141"/>
    <mergeCell ref="B142:E142"/>
    <mergeCell ref="H142:I142"/>
    <mergeCell ref="M142:N142"/>
    <mergeCell ref="B143:E143"/>
    <mergeCell ref="H143:I143"/>
    <mergeCell ref="M143:N143"/>
    <mergeCell ref="H129:I129"/>
    <mergeCell ref="M129:N129"/>
    <mergeCell ref="H135:I135"/>
    <mergeCell ref="M135:N135"/>
    <mergeCell ref="H136:I136"/>
    <mergeCell ref="H137:I137"/>
    <mergeCell ref="M137:N137"/>
    <mergeCell ref="B138:E138"/>
    <mergeCell ref="H138:I138"/>
    <mergeCell ref="M138:N138"/>
    <mergeCell ref="H130:I130"/>
    <mergeCell ref="M130:N130"/>
    <mergeCell ref="B136:E136"/>
    <mergeCell ref="B131:E131"/>
    <mergeCell ref="M131:N131"/>
    <mergeCell ref="B132:E132"/>
    <mergeCell ref="M132:N132"/>
    <mergeCell ref="B133:E133"/>
    <mergeCell ref="H133:I133"/>
    <mergeCell ref="M133:N133"/>
    <mergeCell ref="B134:E134"/>
    <mergeCell ref="H134:I134"/>
    <mergeCell ref="M134:N134"/>
    <mergeCell ref="M127:N127"/>
    <mergeCell ref="B128:E128"/>
    <mergeCell ref="F128:G128"/>
    <mergeCell ref="H128:I128"/>
    <mergeCell ref="J128:K128"/>
    <mergeCell ref="M128:N128"/>
    <mergeCell ref="J115:K115"/>
    <mergeCell ref="M115:N115"/>
    <mergeCell ref="H116:I116"/>
    <mergeCell ref="M116:N116"/>
    <mergeCell ref="H117:I117"/>
    <mergeCell ref="M117:N117"/>
    <mergeCell ref="M124:N124"/>
    <mergeCell ref="H125:I125"/>
    <mergeCell ref="M125:N125"/>
    <mergeCell ref="H120:I120"/>
    <mergeCell ref="M120:N120"/>
    <mergeCell ref="H121:I121"/>
    <mergeCell ref="M121:N121"/>
    <mergeCell ref="H122:I122"/>
    <mergeCell ref="M122:N122"/>
    <mergeCell ref="H118:I118"/>
    <mergeCell ref="M118:N118"/>
    <mergeCell ref="H119:I119"/>
    <mergeCell ref="M119:N119"/>
    <mergeCell ref="B90:E90"/>
    <mergeCell ref="H90:I90"/>
    <mergeCell ref="M90:N90"/>
    <mergeCell ref="A88:E88"/>
    <mergeCell ref="M86:N86"/>
    <mergeCell ref="B108:E108"/>
    <mergeCell ref="H108:I108"/>
    <mergeCell ref="M108:N108"/>
    <mergeCell ref="B109:E109"/>
    <mergeCell ref="H109:I109"/>
    <mergeCell ref="M109:N109"/>
    <mergeCell ref="M91:N91"/>
    <mergeCell ref="H92:I92"/>
    <mergeCell ref="M102:N102"/>
    <mergeCell ref="H103:I103"/>
    <mergeCell ref="M103:N103"/>
    <mergeCell ref="H104:I104"/>
    <mergeCell ref="M101:N101"/>
    <mergeCell ref="H100:I100"/>
    <mergeCell ref="M100:N100"/>
    <mergeCell ref="B70:E70"/>
    <mergeCell ref="B71:E71"/>
    <mergeCell ref="H71:I71"/>
    <mergeCell ref="H97:I97"/>
    <mergeCell ref="B91:E91"/>
    <mergeCell ref="B80:E80"/>
    <mergeCell ref="H80:I80"/>
    <mergeCell ref="M80:N80"/>
    <mergeCell ref="B81:E81"/>
    <mergeCell ref="H81:I81"/>
    <mergeCell ref="M81:N81"/>
    <mergeCell ref="B84:E84"/>
    <mergeCell ref="H84:I84"/>
    <mergeCell ref="B89:E89"/>
    <mergeCell ref="F89:G89"/>
    <mergeCell ref="H89:I89"/>
    <mergeCell ref="J89:K89"/>
    <mergeCell ref="M89:N89"/>
    <mergeCell ref="B82:E82"/>
    <mergeCell ref="B83:E83"/>
    <mergeCell ref="B85:E85"/>
    <mergeCell ref="H85:I85"/>
    <mergeCell ref="M85:N85"/>
    <mergeCell ref="B86:E86"/>
    <mergeCell ref="B34:E34"/>
    <mergeCell ref="H34:I34"/>
    <mergeCell ref="M34:N34"/>
    <mergeCell ref="M27:N27"/>
    <mergeCell ref="B33:E33"/>
    <mergeCell ref="F33:G33"/>
    <mergeCell ref="H33:I33"/>
    <mergeCell ref="B25:E25"/>
    <mergeCell ref="B31:E31"/>
    <mergeCell ref="B27:E27"/>
    <mergeCell ref="A32:E32"/>
    <mergeCell ref="B26:E26"/>
    <mergeCell ref="B28:E28"/>
    <mergeCell ref="H28:I28"/>
    <mergeCell ref="H29:I29"/>
    <mergeCell ref="B29:E29"/>
    <mergeCell ref="M32:N32"/>
    <mergeCell ref="H27:I27"/>
    <mergeCell ref="H25:I25"/>
    <mergeCell ref="M25:N25"/>
    <mergeCell ref="M29:N29"/>
    <mergeCell ref="M26:N26"/>
    <mergeCell ref="J33:K33"/>
    <mergeCell ref="M33:N33"/>
    <mergeCell ref="B21:E21"/>
    <mergeCell ref="B22:E22"/>
    <mergeCell ref="B23:E23"/>
    <mergeCell ref="B24:E24"/>
    <mergeCell ref="B30:E30"/>
    <mergeCell ref="H21:I21"/>
    <mergeCell ref="H22:I22"/>
    <mergeCell ref="H23:I23"/>
    <mergeCell ref="H24:I24"/>
    <mergeCell ref="H30:I30"/>
    <mergeCell ref="H26:I26"/>
    <mergeCell ref="F197:G197"/>
    <mergeCell ref="H199:I199"/>
    <mergeCell ref="H198:I198"/>
    <mergeCell ref="H197:I197"/>
    <mergeCell ref="J209:K209"/>
    <mergeCell ref="M199:N199"/>
    <mergeCell ref="M198:N198"/>
    <mergeCell ref="M21:N21"/>
    <mergeCell ref="M22:N22"/>
    <mergeCell ref="M23:N23"/>
    <mergeCell ref="M24:N24"/>
    <mergeCell ref="M30:N30"/>
    <mergeCell ref="M49:N49"/>
    <mergeCell ref="H50:I50"/>
    <mergeCell ref="M50:N50"/>
    <mergeCell ref="H51:I51"/>
    <mergeCell ref="M51:N51"/>
    <mergeCell ref="H52:I52"/>
    <mergeCell ref="M52:N52"/>
    <mergeCell ref="H64:I64"/>
    <mergeCell ref="M64:N64"/>
    <mergeCell ref="J62:K62"/>
    <mergeCell ref="H62:I62"/>
    <mergeCell ref="H54:I54"/>
    <mergeCell ref="F200:G200"/>
    <mergeCell ref="F199:G199"/>
    <mergeCell ref="F198:G198"/>
    <mergeCell ref="F202:G202"/>
    <mergeCell ref="F203:G203"/>
    <mergeCell ref="F204:G204"/>
    <mergeCell ref="F205:G205"/>
    <mergeCell ref="F206:G206"/>
    <mergeCell ref="H200:I200"/>
    <mergeCell ref="F201:G201"/>
    <mergeCell ref="H201:I201"/>
    <mergeCell ref="J189:K189"/>
    <mergeCell ref="M188:N188"/>
    <mergeCell ref="M190:N190"/>
    <mergeCell ref="M189:N189"/>
    <mergeCell ref="J188:K188"/>
    <mergeCell ref="M210:N210"/>
    <mergeCell ref="H204:I204"/>
    <mergeCell ref="H205:I205"/>
    <mergeCell ref="H206:I206"/>
    <mergeCell ref="J203:K203"/>
    <mergeCell ref="J204:K204"/>
    <mergeCell ref="J206:K206"/>
    <mergeCell ref="J205:K205"/>
    <mergeCell ref="M200:N200"/>
    <mergeCell ref="J202:K202"/>
    <mergeCell ref="H202:I202"/>
    <mergeCell ref="H203:I203"/>
    <mergeCell ref="H208:I208"/>
    <mergeCell ref="H209:I209"/>
    <mergeCell ref="H207:I207"/>
    <mergeCell ref="M205:N205"/>
    <mergeCell ref="M206:N206"/>
    <mergeCell ref="M207:N207"/>
    <mergeCell ref="M208:N208"/>
    <mergeCell ref="M194:N194"/>
    <mergeCell ref="M193:N193"/>
    <mergeCell ref="M191:N191"/>
    <mergeCell ref="M192:N192"/>
    <mergeCell ref="J194:K194"/>
    <mergeCell ref="J193:K193"/>
    <mergeCell ref="J192:K192"/>
    <mergeCell ref="J191:K191"/>
    <mergeCell ref="J190:K190"/>
    <mergeCell ref="J213:K213"/>
    <mergeCell ref="M213:N213"/>
    <mergeCell ref="M212:N212"/>
    <mergeCell ref="M211:N211"/>
    <mergeCell ref="J210:K210"/>
    <mergeCell ref="H196:I196"/>
    <mergeCell ref="H195:I195"/>
    <mergeCell ref="J200:K200"/>
    <mergeCell ref="J199:K199"/>
    <mergeCell ref="J198:K198"/>
    <mergeCell ref="M195:N195"/>
    <mergeCell ref="J201:K201"/>
    <mergeCell ref="M201:N201"/>
    <mergeCell ref="M202:N202"/>
    <mergeCell ref="M203:N203"/>
    <mergeCell ref="M204:N204"/>
    <mergeCell ref="J211:K211"/>
    <mergeCell ref="J212:K212"/>
    <mergeCell ref="J207:K207"/>
    <mergeCell ref="J208:K208"/>
    <mergeCell ref="H212:I212"/>
    <mergeCell ref="M209:N209"/>
    <mergeCell ref="F195:G195"/>
    <mergeCell ref="F196:G196"/>
    <mergeCell ref="A214:L214"/>
    <mergeCell ref="M214:N214"/>
    <mergeCell ref="B213:E213"/>
    <mergeCell ref="B212:E212"/>
    <mergeCell ref="B211:E211"/>
    <mergeCell ref="B210:E210"/>
    <mergeCell ref="B208:E208"/>
    <mergeCell ref="F207:G207"/>
    <mergeCell ref="F208:G208"/>
    <mergeCell ref="F209:G209"/>
    <mergeCell ref="F210:G210"/>
    <mergeCell ref="F211:G211"/>
    <mergeCell ref="F212:G212"/>
    <mergeCell ref="F213:G213"/>
    <mergeCell ref="H213:I213"/>
    <mergeCell ref="H210:I210"/>
    <mergeCell ref="H211:I211"/>
    <mergeCell ref="J197:K197"/>
    <mergeCell ref="J196:K196"/>
    <mergeCell ref="J195:K195"/>
    <mergeCell ref="M197:N197"/>
    <mergeCell ref="M196:N196"/>
    <mergeCell ref="F185:G185"/>
    <mergeCell ref="F184:G184"/>
    <mergeCell ref="F183:G183"/>
    <mergeCell ref="F189:G189"/>
    <mergeCell ref="F188:G188"/>
    <mergeCell ref="H194:I194"/>
    <mergeCell ref="H193:I193"/>
    <mergeCell ref="H192:I192"/>
    <mergeCell ref="F194:G194"/>
    <mergeCell ref="F193:G193"/>
    <mergeCell ref="F192:G192"/>
    <mergeCell ref="F191:G191"/>
    <mergeCell ref="F190:G190"/>
    <mergeCell ref="H191:I191"/>
    <mergeCell ref="H190:I190"/>
    <mergeCell ref="H189:I189"/>
    <mergeCell ref="H188:I188"/>
    <mergeCell ref="J187:K187"/>
    <mergeCell ref="J186:K186"/>
    <mergeCell ref="F187:G187"/>
    <mergeCell ref="F186:G186"/>
    <mergeCell ref="M181:N181"/>
    <mergeCell ref="M180:N180"/>
    <mergeCell ref="M179:N179"/>
    <mergeCell ref="M178:N178"/>
    <mergeCell ref="H187:I187"/>
    <mergeCell ref="H186:I186"/>
    <mergeCell ref="H185:I185"/>
    <mergeCell ref="H184:I184"/>
    <mergeCell ref="H183:I183"/>
    <mergeCell ref="H182:I182"/>
    <mergeCell ref="M187:N187"/>
    <mergeCell ref="M186:N186"/>
    <mergeCell ref="M185:N185"/>
    <mergeCell ref="M184:N184"/>
    <mergeCell ref="M183:N183"/>
    <mergeCell ref="M182:N182"/>
    <mergeCell ref="J185:K185"/>
    <mergeCell ref="J184:K184"/>
    <mergeCell ref="J182:K182"/>
    <mergeCell ref="J183:K183"/>
    <mergeCell ref="F32:G32"/>
    <mergeCell ref="H32:I32"/>
    <mergeCell ref="J32:K32"/>
    <mergeCell ref="J58:K58"/>
    <mergeCell ref="M61:N61"/>
    <mergeCell ref="H36:I36"/>
    <mergeCell ref="H37:I37"/>
    <mergeCell ref="H49:I49"/>
    <mergeCell ref="H53:I53"/>
    <mergeCell ref="H40:I40"/>
    <mergeCell ref="M53:N53"/>
    <mergeCell ref="M55:N55"/>
    <mergeCell ref="M56:N56"/>
    <mergeCell ref="H57:I57"/>
    <mergeCell ref="M58:N58"/>
    <mergeCell ref="J61:K61"/>
    <mergeCell ref="J60:K60"/>
    <mergeCell ref="H61:I61"/>
    <mergeCell ref="F46:G46"/>
    <mergeCell ref="H46:I46"/>
    <mergeCell ref="J46:K46"/>
    <mergeCell ref="M46:N46"/>
    <mergeCell ref="H58:I58"/>
    <mergeCell ref="H59:I59"/>
    <mergeCell ref="M16:N18"/>
    <mergeCell ref="M19:N19"/>
    <mergeCell ref="F19:G19"/>
    <mergeCell ref="H19:I19"/>
    <mergeCell ref="J19:K19"/>
    <mergeCell ref="A19:E19"/>
    <mergeCell ref="J20:K20"/>
    <mergeCell ref="A12:A13"/>
    <mergeCell ref="A16:E18"/>
    <mergeCell ref="H16:I18"/>
    <mergeCell ref="J16:K18"/>
    <mergeCell ref="L16:L18"/>
    <mergeCell ref="F16:G18"/>
    <mergeCell ref="F20:G20"/>
    <mergeCell ref="H20:I20"/>
    <mergeCell ref="B20:E20"/>
    <mergeCell ref="M20:N20"/>
    <mergeCell ref="A9:A10"/>
    <mergeCell ref="B10:F10"/>
    <mergeCell ref="K7:L7"/>
    <mergeCell ref="G10:J10"/>
    <mergeCell ref="K10:L10"/>
    <mergeCell ref="B8:L8"/>
    <mergeCell ref="B9:F9"/>
    <mergeCell ref="G9:J9"/>
    <mergeCell ref="B14:L14"/>
    <mergeCell ref="A6:A7"/>
    <mergeCell ref="B5:L5"/>
    <mergeCell ref="K9:L9"/>
    <mergeCell ref="B11:L11"/>
    <mergeCell ref="B12:F12"/>
    <mergeCell ref="G12:J12"/>
    <mergeCell ref="K12:L12"/>
    <mergeCell ref="B13:F13"/>
    <mergeCell ref="G13:J13"/>
    <mergeCell ref="K13:L13"/>
    <mergeCell ref="B6:F6"/>
    <mergeCell ref="G6:J6"/>
    <mergeCell ref="K6:L6"/>
    <mergeCell ref="B7:F7"/>
    <mergeCell ref="G7:J7"/>
    <mergeCell ref="A3:A4"/>
    <mergeCell ref="B3:F3"/>
    <mergeCell ref="G3:J3"/>
    <mergeCell ref="K3:L3"/>
    <mergeCell ref="B4:F4"/>
    <mergeCell ref="G4:J4"/>
    <mergeCell ref="K4:L4"/>
    <mergeCell ref="B1:L1"/>
    <mergeCell ref="B2:L2"/>
    <mergeCell ref="F182:G182"/>
    <mergeCell ref="F178:G178"/>
    <mergeCell ref="J181:K181"/>
    <mergeCell ref="J180:K180"/>
    <mergeCell ref="J179:K179"/>
    <mergeCell ref="J100:K100"/>
    <mergeCell ref="F100:G100"/>
    <mergeCell ref="H181:I181"/>
    <mergeCell ref="H180:I180"/>
    <mergeCell ref="H179:I179"/>
    <mergeCell ref="F181:G181"/>
    <mergeCell ref="F180:G180"/>
    <mergeCell ref="H178:I178"/>
    <mergeCell ref="J178:K178"/>
    <mergeCell ref="F179:G179"/>
    <mergeCell ref="F102:G102"/>
    <mergeCell ref="H110:I110"/>
    <mergeCell ref="H111:I111"/>
    <mergeCell ref="H123:I123"/>
    <mergeCell ref="H124:I124"/>
    <mergeCell ref="H131:I131"/>
    <mergeCell ref="H132:I132"/>
    <mergeCell ref="F115:G115"/>
    <mergeCell ref="H115:I115"/>
    <mergeCell ref="B46:E46"/>
    <mergeCell ref="F44:G44"/>
    <mergeCell ref="H44:I44"/>
    <mergeCell ref="J44:K44"/>
    <mergeCell ref="M44:N44"/>
    <mergeCell ref="J45:K45"/>
    <mergeCell ref="M45:N45"/>
    <mergeCell ref="M66:N66"/>
    <mergeCell ref="F58:G58"/>
    <mergeCell ref="F59:G59"/>
    <mergeCell ref="F60:G60"/>
    <mergeCell ref="F61:G61"/>
    <mergeCell ref="M59:N59"/>
    <mergeCell ref="F57:G57"/>
    <mergeCell ref="J59:K59"/>
    <mergeCell ref="H63:I63"/>
    <mergeCell ref="M63:N63"/>
    <mergeCell ref="H47:I47"/>
    <mergeCell ref="M47:N47"/>
    <mergeCell ref="H48:I48"/>
    <mergeCell ref="M48:N48"/>
    <mergeCell ref="B78:E78"/>
    <mergeCell ref="H78:I78"/>
    <mergeCell ref="M78:N78"/>
    <mergeCell ref="B48:E48"/>
    <mergeCell ref="B52:E52"/>
    <mergeCell ref="B53:E53"/>
    <mergeCell ref="B47:E47"/>
    <mergeCell ref="B68:E68"/>
    <mergeCell ref="H68:I68"/>
    <mergeCell ref="M68:N68"/>
    <mergeCell ref="H69:I69"/>
    <mergeCell ref="M69:N69"/>
    <mergeCell ref="H70:I70"/>
    <mergeCell ref="M70:N70"/>
    <mergeCell ref="B73:E73"/>
    <mergeCell ref="H73:I73"/>
    <mergeCell ref="M73:N73"/>
    <mergeCell ref="H72:I72"/>
    <mergeCell ref="M72:N72"/>
    <mergeCell ref="B69:E69"/>
    <mergeCell ref="M92:N92"/>
    <mergeCell ref="H93:I93"/>
    <mergeCell ref="M93:N93"/>
    <mergeCell ref="H94:I94"/>
    <mergeCell ref="H60:I60"/>
    <mergeCell ref="F62:G62"/>
    <mergeCell ref="J57:K57"/>
    <mergeCell ref="M57:N57"/>
    <mergeCell ref="M62:N62"/>
    <mergeCell ref="M60:N60"/>
    <mergeCell ref="H86:I86"/>
    <mergeCell ref="M88:N88"/>
    <mergeCell ref="M94:N94"/>
    <mergeCell ref="F76:G76"/>
    <mergeCell ref="H76:I76"/>
    <mergeCell ref="J76:K76"/>
    <mergeCell ref="M114:N114"/>
    <mergeCell ref="H98:I98"/>
    <mergeCell ref="M98:N98"/>
    <mergeCell ref="H99:I99"/>
    <mergeCell ref="M99:N99"/>
    <mergeCell ref="H102:I102"/>
    <mergeCell ref="J102:K102"/>
    <mergeCell ref="M67:N67"/>
    <mergeCell ref="H79:I79"/>
    <mergeCell ref="M79:N79"/>
    <mergeCell ref="H74:I74"/>
    <mergeCell ref="M74:N74"/>
    <mergeCell ref="A75:I75"/>
    <mergeCell ref="B76:E76"/>
    <mergeCell ref="H107:I107"/>
    <mergeCell ref="M107:N107"/>
    <mergeCell ref="M75:N75"/>
    <mergeCell ref="J75:K75"/>
    <mergeCell ref="H82:I82"/>
    <mergeCell ref="M82:N82"/>
    <mergeCell ref="H83:I83"/>
    <mergeCell ref="M83:N83"/>
    <mergeCell ref="M76:N76"/>
    <mergeCell ref="B97:E97"/>
    <mergeCell ref="B49:E49"/>
    <mergeCell ref="A58:E58"/>
    <mergeCell ref="B57:E57"/>
    <mergeCell ref="B51:E51"/>
    <mergeCell ref="B50:E50"/>
    <mergeCell ref="H91:I91"/>
    <mergeCell ref="B54:E54"/>
    <mergeCell ref="B63:E63"/>
    <mergeCell ref="B74:E74"/>
    <mergeCell ref="B65:E65"/>
    <mergeCell ref="B64:E64"/>
    <mergeCell ref="B62:E62"/>
    <mergeCell ref="B61:E61"/>
    <mergeCell ref="B60:E60"/>
    <mergeCell ref="B59:E59"/>
    <mergeCell ref="B72:E72"/>
    <mergeCell ref="B66:E66"/>
    <mergeCell ref="B67:E67"/>
    <mergeCell ref="H55:I55"/>
    <mergeCell ref="H56:I56"/>
    <mergeCell ref="B55:E55"/>
    <mergeCell ref="B56:E56"/>
    <mergeCell ref="H66:I66"/>
    <mergeCell ref="H67:I67"/>
    <mergeCell ref="A45:E45"/>
    <mergeCell ref="B35:E35"/>
    <mergeCell ref="B36:E36"/>
    <mergeCell ref="B37:E37"/>
    <mergeCell ref="B40:E40"/>
    <mergeCell ref="B43:E43"/>
    <mergeCell ref="B38:E38"/>
    <mergeCell ref="B39:E39"/>
    <mergeCell ref="B41:E41"/>
    <mergeCell ref="B42:E42"/>
    <mergeCell ref="B209:E209"/>
    <mergeCell ref="B207:E207"/>
    <mergeCell ref="B206:E206"/>
    <mergeCell ref="B205:E205"/>
    <mergeCell ref="B204:E204"/>
    <mergeCell ref="B203:E203"/>
    <mergeCell ref="B202:E202"/>
    <mergeCell ref="B201:E201"/>
    <mergeCell ref="B200:E200"/>
    <mergeCell ref="B199:E199"/>
    <mergeCell ref="B198:E198"/>
    <mergeCell ref="B197:E197"/>
    <mergeCell ref="B196:E196"/>
    <mergeCell ref="B195:E195"/>
    <mergeCell ref="B194:E194"/>
    <mergeCell ref="B193:E193"/>
    <mergeCell ref="B192:E192"/>
    <mergeCell ref="B191:E191"/>
    <mergeCell ref="B190:E190"/>
    <mergeCell ref="B189:E189"/>
    <mergeCell ref="B188:E188"/>
    <mergeCell ref="B187:E187"/>
    <mergeCell ref="B186:E186"/>
    <mergeCell ref="B185:E185"/>
    <mergeCell ref="B184:E184"/>
    <mergeCell ref="B183:E183"/>
    <mergeCell ref="B182:E182"/>
    <mergeCell ref="B181:E181"/>
    <mergeCell ref="B180:E180"/>
    <mergeCell ref="B179:E179"/>
    <mergeCell ref="B178:E178"/>
    <mergeCell ref="B125:E125"/>
    <mergeCell ref="B122:E122"/>
    <mergeCell ref="B121:E121"/>
    <mergeCell ref="B120:E120"/>
    <mergeCell ref="B119:E119"/>
    <mergeCell ref="B123:E123"/>
    <mergeCell ref="B124:E124"/>
    <mergeCell ref="B130:E130"/>
    <mergeCell ref="A127:E127"/>
    <mergeCell ref="B135:E135"/>
    <mergeCell ref="B141:E141"/>
    <mergeCell ref="B137:E137"/>
    <mergeCell ref="B129:E129"/>
    <mergeCell ref="A140:E140"/>
    <mergeCell ref="B144:E144"/>
    <mergeCell ref="B148:E148"/>
    <mergeCell ref="A153:E153"/>
    <mergeCell ref="B156:E156"/>
    <mergeCell ref="B160:E160"/>
    <mergeCell ref="A166:E166"/>
    <mergeCell ref="H35:I35"/>
    <mergeCell ref="M35:N35"/>
    <mergeCell ref="M36:N36"/>
    <mergeCell ref="M37:N37"/>
    <mergeCell ref="B118:E118"/>
    <mergeCell ref="B117:E117"/>
    <mergeCell ref="B116:E116"/>
    <mergeCell ref="B115:E115"/>
    <mergeCell ref="A114:E114"/>
    <mergeCell ref="B102:E102"/>
    <mergeCell ref="A101:E101"/>
    <mergeCell ref="B100:E100"/>
    <mergeCell ref="B110:E110"/>
    <mergeCell ref="B111:E111"/>
    <mergeCell ref="B113:E113"/>
    <mergeCell ref="B112:E112"/>
    <mergeCell ref="B105:E105"/>
    <mergeCell ref="B106:E106"/>
    <mergeCell ref="B107:E107"/>
    <mergeCell ref="B103:E103"/>
    <mergeCell ref="B104:E104"/>
    <mergeCell ref="B92:E92"/>
    <mergeCell ref="B93:E93"/>
    <mergeCell ref="B94:E94"/>
    <mergeCell ref="B79:E79"/>
    <mergeCell ref="F88:G88"/>
    <mergeCell ref="H88:I88"/>
    <mergeCell ref="J88:K88"/>
    <mergeCell ref="B77:E77"/>
    <mergeCell ref="H77:I77"/>
    <mergeCell ref="M77:N77"/>
    <mergeCell ref="H38:I38"/>
    <mergeCell ref="M38:N38"/>
    <mergeCell ref="H39:I39"/>
    <mergeCell ref="M39:N39"/>
    <mergeCell ref="F45:G45"/>
    <mergeCell ref="F63:G63"/>
    <mergeCell ref="H65:I65"/>
    <mergeCell ref="M65:N65"/>
    <mergeCell ref="J63:K63"/>
    <mergeCell ref="H41:I41"/>
    <mergeCell ref="H42:I42"/>
    <mergeCell ref="H43:I43"/>
    <mergeCell ref="M40:N40"/>
    <mergeCell ref="M42:N42"/>
    <mergeCell ref="M43:N43"/>
    <mergeCell ref="H45:I45"/>
    <mergeCell ref="B44:E44"/>
    <mergeCell ref="B99:E99"/>
    <mergeCell ref="H113:I113"/>
    <mergeCell ref="M113:N113"/>
    <mergeCell ref="M104:N104"/>
    <mergeCell ref="H105:I105"/>
    <mergeCell ref="M105:N105"/>
    <mergeCell ref="H106:I106"/>
    <mergeCell ref="M106:N106"/>
    <mergeCell ref="H95:I95"/>
    <mergeCell ref="M95:N95"/>
    <mergeCell ref="H96:I96"/>
    <mergeCell ref="M96:N96"/>
    <mergeCell ref="M112:N112"/>
    <mergeCell ref="M111:N111"/>
    <mergeCell ref="H112:I112"/>
    <mergeCell ref="B98:E98"/>
    <mergeCell ref="B96:E96"/>
    <mergeCell ref="B95:E95"/>
  </mergeCells>
  <pageMargins left="1.1023622047244095" right="0.70866141732283472" top="0.74803149606299213" bottom="0.74803149606299213" header="0.31496062992125984" footer="0.31496062992125984"/>
  <pageSetup paperSize="5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>
      <selection activeCell="B36" sqref="B36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20" t="s">
        <v>115</v>
      </c>
    </row>
    <row r="3" spans="1:2" ht="15.75" x14ac:dyDescent="0.25">
      <c r="A3" s="17" t="s">
        <v>74</v>
      </c>
      <c r="B3" s="17" t="s">
        <v>75</v>
      </c>
    </row>
    <row r="4" spans="1:2" ht="15.75" x14ac:dyDescent="0.25">
      <c r="A4" s="18" t="s">
        <v>76</v>
      </c>
      <c r="B4" s="18" t="s">
        <v>77</v>
      </c>
    </row>
    <row r="5" spans="1:2" ht="15.75" x14ac:dyDescent="0.25">
      <c r="A5" s="18" t="s">
        <v>1</v>
      </c>
      <c r="B5" s="18" t="s">
        <v>78</v>
      </c>
    </row>
    <row r="6" spans="1:2" ht="31.5" x14ac:dyDescent="0.25">
      <c r="A6" s="18" t="s">
        <v>67</v>
      </c>
      <c r="B6" s="18" t="s">
        <v>95</v>
      </c>
    </row>
    <row r="7" spans="1:2" ht="15.75" x14ac:dyDescent="0.25">
      <c r="A7" s="18" t="s">
        <v>2</v>
      </c>
      <c r="B7" s="18" t="s">
        <v>79</v>
      </c>
    </row>
    <row r="8" spans="1:2" ht="15.75" x14ac:dyDescent="0.25">
      <c r="A8" s="18" t="s">
        <v>3</v>
      </c>
      <c r="B8" s="18" t="s">
        <v>80</v>
      </c>
    </row>
    <row r="9" spans="1:2" ht="15.75" x14ac:dyDescent="0.25">
      <c r="A9" s="18" t="s">
        <v>81</v>
      </c>
      <c r="B9" s="18" t="s">
        <v>96</v>
      </c>
    </row>
    <row r="10" spans="1:2" ht="15.75" x14ac:dyDescent="0.25">
      <c r="A10" s="18" t="s">
        <v>5</v>
      </c>
      <c r="B10" s="18" t="s">
        <v>82</v>
      </c>
    </row>
    <row r="11" spans="1:2" ht="15.75" x14ac:dyDescent="0.25">
      <c r="A11" s="18" t="s">
        <v>6</v>
      </c>
      <c r="B11" s="18" t="s">
        <v>97</v>
      </c>
    </row>
    <row r="12" spans="1:2" ht="15.75" x14ac:dyDescent="0.25">
      <c r="A12" s="18" t="s">
        <v>83</v>
      </c>
      <c r="B12" s="18" t="s">
        <v>84</v>
      </c>
    </row>
    <row r="13" spans="1:2" ht="47.25" x14ac:dyDescent="0.25">
      <c r="A13" s="18" t="s">
        <v>85</v>
      </c>
      <c r="B13" s="18" t="s">
        <v>86</v>
      </c>
    </row>
    <row r="14" spans="1:2" ht="31.5" x14ac:dyDescent="0.25">
      <c r="A14" s="18" t="s">
        <v>87</v>
      </c>
      <c r="B14" s="18" t="s">
        <v>98</v>
      </c>
    </row>
    <row r="15" spans="1:2" ht="15.75" x14ac:dyDescent="0.25">
      <c r="A15" s="18" t="s">
        <v>99</v>
      </c>
      <c r="B15" s="18"/>
    </row>
    <row r="16" spans="1:2" ht="31.5" x14ac:dyDescent="0.25">
      <c r="A16" s="19" t="s">
        <v>100</v>
      </c>
      <c r="B16" s="18" t="s">
        <v>102</v>
      </c>
    </row>
    <row r="17" spans="1:3" ht="31.5" x14ac:dyDescent="0.25">
      <c r="A17" s="19" t="s">
        <v>103</v>
      </c>
      <c r="B17" s="18" t="s">
        <v>104</v>
      </c>
    </row>
    <row r="18" spans="1:3" ht="31.5" x14ac:dyDescent="0.25">
      <c r="A18" s="18" t="s">
        <v>88</v>
      </c>
      <c r="B18" s="18" t="s">
        <v>89</v>
      </c>
    </row>
    <row r="19" spans="1:3" ht="31.5" x14ac:dyDescent="0.25">
      <c r="A19" s="18" t="s">
        <v>90</v>
      </c>
      <c r="B19" s="18" t="s">
        <v>91</v>
      </c>
    </row>
    <row r="20" spans="1:3" ht="63" x14ac:dyDescent="0.25">
      <c r="A20" s="18" t="s">
        <v>92</v>
      </c>
      <c r="B20" s="18" t="s">
        <v>105</v>
      </c>
    </row>
    <row r="21" spans="1:3" ht="31.5" x14ac:dyDescent="0.25">
      <c r="A21" s="18"/>
      <c r="B21" s="18" t="s">
        <v>106</v>
      </c>
    </row>
    <row r="22" spans="1:3" ht="31.5" x14ac:dyDescent="0.25">
      <c r="A22" s="18"/>
      <c r="B22" s="18" t="s">
        <v>107</v>
      </c>
    </row>
    <row r="23" spans="1:3" ht="31.5" x14ac:dyDescent="0.25">
      <c r="A23" s="18" t="s">
        <v>56</v>
      </c>
      <c r="B23" s="18" t="s">
        <v>108</v>
      </c>
    </row>
    <row r="24" spans="1:3" ht="31.5" x14ac:dyDescent="0.25">
      <c r="A24" s="18" t="s">
        <v>93</v>
      </c>
      <c r="B24" s="18" t="s">
        <v>113</v>
      </c>
    </row>
    <row r="25" spans="1:3" ht="31.5" x14ac:dyDescent="0.25">
      <c r="A25" s="18" t="s">
        <v>94</v>
      </c>
      <c r="B25" s="18" t="s">
        <v>114</v>
      </c>
    </row>
    <row r="26" spans="1:3" ht="15.75" x14ac:dyDescent="0.25">
      <c r="A26" s="18" t="s">
        <v>109</v>
      </c>
      <c r="B26" s="18" t="s">
        <v>112</v>
      </c>
    </row>
    <row r="27" spans="1:3" ht="31.5" x14ac:dyDescent="0.25">
      <c r="A27" s="18" t="s">
        <v>110</v>
      </c>
      <c r="B27" s="18" t="s">
        <v>111</v>
      </c>
    </row>
    <row r="29" spans="1:3" x14ac:dyDescent="0.25">
      <c r="A29" s="20" t="s">
        <v>131</v>
      </c>
    </row>
    <row r="30" spans="1:3" ht="15.75" x14ac:dyDescent="0.25">
      <c r="A30" s="21"/>
    </row>
    <row r="31" spans="1:3" ht="15.75" x14ac:dyDescent="0.25">
      <c r="A31" s="18" t="s">
        <v>116</v>
      </c>
      <c r="B31" s="18" t="s">
        <v>34</v>
      </c>
      <c r="C31" s="18" t="s">
        <v>118</v>
      </c>
    </row>
    <row r="32" spans="1:3" ht="15.75" x14ac:dyDescent="0.25">
      <c r="A32" s="18" t="s">
        <v>117</v>
      </c>
      <c r="B32" s="18" t="s">
        <v>120</v>
      </c>
      <c r="C32" s="18" t="s">
        <v>121</v>
      </c>
    </row>
    <row r="33" spans="1:3" ht="15.75" x14ac:dyDescent="0.25">
      <c r="A33" s="18" t="s">
        <v>119</v>
      </c>
      <c r="B33" s="18" t="s">
        <v>123</v>
      </c>
      <c r="C33" s="18" t="s">
        <v>124</v>
      </c>
    </row>
    <row r="34" spans="1:3" ht="31.5" x14ac:dyDescent="0.25">
      <c r="A34" s="18" t="s">
        <v>122</v>
      </c>
      <c r="B34" s="18" t="s">
        <v>126</v>
      </c>
      <c r="C34" s="18" t="s">
        <v>127</v>
      </c>
    </row>
    <row r="35" spans="1:3" ht="31.5" x14ac:dyDescent="0.25">
      <c r="A35" s="18" t="s">
        <v>125</v>
      </c>
      <c r="B35" s="18" t="s">
        <v>37</v>
      </c>
      <c r="C35" s="18" t="s">
        <v>129</v>
      </c>
    </row>
    <row r="36" spans="1:3" ht="31.5" x14ac:dyDescent="0.25">
      <c r="A36" s="18" t="s">
        <v>128</v>
      </c>
      <c r="B36" s="18" t="s">
        <v>36</v>
      </c>
      <c r="C36" s="18" t="s">
        <v>130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FORMAT KAK</vt:lpstr>
      <vt:lpstr>RAB</vt:lpstr>
      <vt:lpstr>Petunjuk Pengisian</vt:lpstr>
      <vt:lpstr>'FORMAT KAK'!Print_Area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2023-01-09T04:19:25Z</cp:lastPrinted>
  <dcterms:created xsi:type="dcterms:W3CDTF">2022-07-26T06:46:12Z</dcterms:created>
  <dcterms:modified xsi:type="dcterms:W3CDTF">2023-07-02T12:22:04Z</dcterms:modified>
</cp:coreProperties>
</file>